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S:\EHLB\EHLB Staff Reports and Publications\_Papers &amp; Posters\IAQ 2021 - Ventilation and Filtration Considerations for Schools\2nd revision for safe schools team\ADA compliant versions\"/>
    </mc:Choice>
  </mc:AlternateContent>
  <xr:revisionPtr revIDLastSave="0" documentId="13_ncr:1_{82BFC317-B930-4061-8B64-79B0A92114A8}" xr6:coauthVersionLast="45" xr6:coauthVersionMax="45" xr10:uidLastSave="{00000000-0000-0000-0000-000000000000}"/>
  <bookViews>
    <workbookView xWindow="390" yWindow="390" windowWidth="19155" windowHeight="9705" tabRatio="758" xr2:uid="{00000000-000D-0000-FFFF-FFFF00000000}"/>
  </bookViews>
  <sheets>
    <sheet name="Disclaimer" sheetId="15" r:id="rId1"/>
    <sheet name="Example datasheet" sheetId="29" r:id="rId2"/>
    <sheet name="Example calculations" sheetId="27" r:id="rId3"/>
    <sheet name="Example estimated VR" sheetId="28" r:id="rId4"/>
    <sheet name="Blank datasheet" sheetId="30" r:id="rId5"/>
    <sheet name="Blank calculations" sheetId="33" r:id="rId6"/>
    <sheet name="Blank estimated VR" sheetId="32" r:id="rId7"/>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33" l="1"/>
  <c r="C6" i="33"/>
  <c r="C5" i="33"/>
  <c r="C7" i="33"/>
  <c r="C8" i="33"/>
  <c r="C3" i="32"/>
  <c r="C3" i="33"/>
  <c r="C4" i="32"/>
  <c r="C6" i="32"/>
  <c r="C5" i="32"/>
  <c r="C3" i="27"/>
  <c r="C4" i="28"/>
  <c r="C3" i="28"/>
  <c r="C5" i="28"/>
  <c r="C8" i="27"/>
  <c r="C5" i="27"/>
  <c r="C7" i="27"/>
  <c r="C6" i="28"/>
  <c r="C6" i="27"/>
  <c r="C4" i="27"/>
</calcChain>
</file>

<file path=xl/sharedStrings.xml><?xml version="1.0" encoding="utf-8"?>
<sst xmlns="http://schemas.openxmlformats.org/spreadsheetml/2006/main" count="221" uniqueCount="76">
  <si>
    <t>Parameter</t>
  </si>
  <si>
    <t>person</t>
  </si>
  <si>
    <t>Category</t>
  </si>
  <si>
    <t>Units</t>
  </si>
  <si>
    <t>Note</t>
  </si>
  <si>
    <t>User input</t>
  </si>
  <si>
    <t>n/a</t>
  </si>
  <si>
    <t xml:space="preserve">Classroom information </t>
  </si>
  <si>
    <t>ppm</t>
  </si>
  <si>
    <t>Measurement time</t>
  </si>
  <si>
    <t>Estimated VR</t>
  </si>
  <si>
    <t>Outdoor airflow rate</t>
  </si>
  <si>
    <t>Outdoor airflow rate per occupant</t>
  </si>
  <si>
    <t>Outdoor airflow rate per floor area</t>
  </si>
  <si>
    <r>
      <t>h</t>
    </r>
    <r>
      <rPr>
        <vertAlign val="superscript"/>
        <sz val="12"/>
        <color theme="1"/>
        <rFont val="Arial"/>
        <family val="2"/>
      </rPr>
      <t>-1</t>
    </r>
    <r>
      <rPr>
        <sz val="12"/>
        <color theme="1"/>
        <rFont val="Arial"/>
        <family val="2"/>
      </rPr>
      <t xml:space="preserve"> (or ACH)</t>
    </r>
  </si>
  <si>
    <t>Calculated value</t>
  </si>
  <si>
    <t>Volume</t>
  </si>
  <si>
    <r>
      <t>T</t>
    </r>
    <r>
      <rPr>
        <vertAlign val="subscript"/>
        <sz val="12"/>
        <color rgb="FF000000"/>
        <rFont val="Arial"/>
        <family val="2"/>
      </rPr>
      <t xml:space="preserve">3 </t>
    </r>
    <r>
      <rPr>
        <sz val="12"/>
        <color rgb="FF000000"/>
        <rFont val="Arial"/>
        <family val="2"/>
      </rPr>
      <t>– T</t>
    </r>
    <r>
      <rPr>
        <vertAlign val="subscript"/>
        <sz val="12"/>
        <color rgb="FF000000"/>
        <rFont val="Arial"/>
        <family val="2"/>
      </rPr>
      <t>2</t>
    </r>
    <r>
      <rPr>
        <sz val="12"/>
        <color rgb="FF000000"/>
        <rFont val="Arial"/>
        <family val="2"/>
      </rPr>
      <t xml:space="preserve"> </t>
    </r>
  </si>
  <si>
    <r>
      <t>T</t>
    </r>
    <r>
      <rPr>
        <vertAlign val="subscript"/>
        <sz val="12"/>
        <rFont val="Arial"/>
        <family val="2"/>
      </rPr>
      <t>1</t>
    </r>
  </si>
  <si>
    <r>
      <t>T</t>
    </r>
    <r>
      <rPr>
        <vertAlign val="subscript"/>
        <sz val="12"/>
        <rFont val="Arial"/>
        <family val="2"/>
      </rPr>
      <t>2</t>
    </r>
  </si>
  <si>
    <r>
      <t>T</t>
    </r>
    <r>
      <rPr>
        <vertAlign val="subscript"/>
        <sz val="12"/>
        <rFont val="Arial"/>
        <family val="2"/>
      </rPr>
      <t>3</t>
    </r>
  </si>
  <si>
    <r>
      <t>T</t>
    </r>
    <r>
      <rPr>
        <vertAlign val="subscript"/>
        <sz val="12"/>
        <rFont val="Arial"/>
        <family val="2"/>
      </rPr>
      <t>4</t>
    </r>
  </si>
  <si>
    <r>
      <t xml:space="preserve">Estimated VR: </t>
    </r>
    <r>
      <rPr>
        <b/>
        <sz val="12"/>
        <color rgb="FFC00000"/>
        <rFont val="Arial"/>
        <family val="2"/>
      </rPr>
      <t xml:space="preserve">Red </t>
    </r>
    <r>
      <rPr>
        <b/>
        <sz val="12"/>
        <color rgb="FFC00000"/>
        <rFont val="Calibri"/>
        <family val="2"/>
      </rPr>
      <t>–</t>
    </r>
    <r>
      <rPr>
        <b/>
        <sz val="12"/>
        <color rgb="FFC00000"/>
        <rFont val="Arial"/>
        <family val="2"/>
      </rPr>
      <t xml:space="preserve"> Model Outputs</t>
    </r>
  </si>
  <si>
    <r>
      <t>m</t>
    </r>
    <r>
      <rPr>
        <vertAlign val="superscript"/>
        <sz val="12"/>
        <rFont val="Arial"/>
        <family val="2"/>
      </rPr>
      <t>2</t>
    </r>
  </si>
  <si>
    <t>m</t>
  </si>
  <si>
    <t xml:space="preserve">Inspector's name: </t>
  </si>
  <si>
    <t>Date:</t>
  </si>
  <si>
    <t>Jane Jones</t>
  </si>
  <si>
    <t>Classroom name</t>
  </si>
  <si>
    <t xml:space="preserve">Floor area </t>
  </si>
  <si>
    <t xml:space="preserve">Ceiling height </t>
  </si>
  <si>
    <t>Enter classroom name or number</t>
  </si>
  <si>
    <t xml:space="preserve">Measure and enter floor area </t>
  </si>
  <si>
    <t>Measure and enter average ceiling height</t>
  </si>
  <si>
    <r>
      <t>Enter initial indoor CO</t>
    </r>
    <r>
      <rPr>
        <vertAlign val="subscript"/>
        <sz val="12"/>
        <rFont val="Arial"/>
        <family val="2"/>
      </rPr>
      <t>2</t>
    </r>
    <r>
      <rPr>
        <sz val="12"/>
        <rFont val="Arial"/>
        <family val="2"/>
      </rPr>
      <t xml:space="preserve"> concentration</t>
    </r>
  </si>
  <si>
    <t>h:min</t>
  </si>
  <si>
    <r>
      <t>Enter final indoor CO</t>
    </r>
    <r>
      <rPr>
        <vertAlign val="subscript"/>
        <sz val="12"/>
        <rFont val="Arial"/>
        <family val="2"/>
      </rPr>
      <t>2</t>
    </r>
    <r>
      <rPr>
        <sz val="12"/>
        <rFont val="Arial"/>
        <family val="2"/>
      </rPr>
      <t xml:space="preserve"> concentration</t>
    </r>
  </si>
  <si>
    <r>
      <t>CO</t>
    </r>
    <r>
      <rPr>
        <vertAlign val="subscript"/>
        <sz val="12"/>
        <rFont val="Arial"/>
        <family val="2"/>
      </rPr>
      <t>2</t>
    </r>
    <r>
      <rPr>
        <sz val="12"/>
        <rFont val="Arial"/>
        <family val="2"/>
      </rPr>
      <t xml:space="preserve"> monitor reading</t>
    </r>
  </si>
  <si>
    <t>Enter expected maximum number occupants</t>
  </si>
  <si>
    <r>
      <t>Enter initial outdoor CO</t>
    </r>
    <r>
      <rPr>
        <vertAlign val="subscript"/>
        <sz val="12"/>
        <rFont val="Arial"/>
        <family val="2"/>
      </rPr>
      <t>2</t>
    </r>
    <r>
      <rPr>
        <sz val="12"/>
        <rFont val="Arial"/>
        <family val="2"/>
      </rPr>
      <t xml:space="preserve"> concentration; 
if not measured, assume 400 ppm</t>
    </r>
  </si>
  <si>
    <r>
      <t>Enter final outdoor CO</t>
    </r>
    <r>
      <rPr>
        <vertAlign val="subscript"/>
        <sz val="12"/>
        <rFont val="Arial"/>
        <family val="2"/>
      </rPr>
      <t>2</t>
    </r>
    <r>
      <rPr>
        <sz val="12"/>
        <rFont val="Arial"/>
        <family val="2"/>
      </rPr>
      <t xml:space="preserve"> concentration; 
if not measured, assume 400 ppm</t>
    </r>
  </si>
  <si>
    <t>Number occupants</t>
  </si>
  <si>
    <r>
      <t xml:space="preserve"> Calculated as (Floor area </t>
    </r>
    <r>
      <rPr>
        <sz val="12"/>
        <color theme="1"/>
        <rFont val="Symbol"/>
        <family val="1"/>
        <charset val="2"/>
      </rPr>
      <t>´</t>
    </r>
    <r>
      <rPr>
        <sz val="12"/>
        <color theme="1"/>
        <rFont val="Arial"/>
        <family val="2"/>
      </rPr>
      <t xml:space="preserve"> Ceiling height)</t>
    </r>
  </si>
  <si>
    <r>
      <t>CO</t>
    </r>
    <r>
      <rPr>
        <vertAlign val="subscript"/>
        <sz val="12"/>
        <color theme="1"/>
        <rFont val="Arial"/>
        <family val="2"/>
      </rPr>
      <t>2</t>
    </r>
    <r>
      <rPr>
        <sz val="12"/>
        <color theme="1"/>
        <rFont val="Arial"/>
        <family val="2"/>
      </rPr>
      <t xml:space="preserve"> concentration</t>
    </r>
  </si>
  <si>
    <r>
      <t>m</t>
    </r>
    <r>
      <rPr>
        <vertAlign val="superscript"/>
        <sz val="12"/>
        <color theme="1"/>
        <rFont val="Arial"/>
        <family val="2"/>
      </rPr>
      <t>3</t>
    </r>
  </si>
  <si>
    <t>unitless</t>
  </si>
  <si>
    <t>Time used for VR calculation</t>
  </si>
  <si>
    <t>min</t>
  </si>
  <si>
    <t>Ratio of corrected final to initial 
indoor concentration</t>
  </si>
  <si>
    <t>L/s-occupant</t>
  </si>
  <si>
    <r>
      <t>m</t>
    </r>
    <r>
      <rPr>
        <vertAlign val="superscript"/>
        <sz val="12"/>
        <color theme="1"/>
        <rFont val="Arial"/>
        <family val="2"/>
      </rPr>
      <t>3</t>
    </r>
    <r>
      <rPr>
        <sz val="12"/>
        <color theme="1"/>
        <rFont val="Arial"/>
        <family val="2"/>
      </rPr>
      <t>/h</t>
    </r>
  </si>
  <si>
    <r>
      <t>L/s-m</t>
    </r>
    <r>
      <rPr>
        <vertAlign val="superscript"/>
        <sz val="12"/>
        <color theme="1"/>
        <rFont val="Arial"/>
        <family val="2"/>
      </rPr>
      <t>2</t>
    </r>
  </si>
  <si>
    <t>Outdoor air change rate (ACH)</t>
  </si>
  <si>
    <r>
      <t>C</t>
    </r>
    <r>
      <rPr>
        <vertAlign val="subscript"/>
        <sz val="12"/>
        <rFont val="Arial"/>
        <family val="2"/>
      </rPr>
      <t>outdoor initial</t>
    </r>
  </si>
  <si>
    <r>
      <t>C</t>
    </r>
    <r>
      <rPr>
        <vertAlign val="subscript"/>
        <sz val="12"/>
        <rFont val="Arial"/>
        <family val="2"/>
      </rPr>
      <t>indoor initial</t>
    </r>
  </si>
  <si>
    <r>
      <t>C</t>
    </r>
    <r>
      <rPr>
        <vertAlign val="subscript"/>
        <sz val="12"/>
        <rFont val="Arial"/>
        <family val="2"/>
      </rPr>
      <t>indoor final</t>
    </r>
  </si>
  <si>
    <r>
      <t>C</t>
    </r>
    <r>
      <rPr>
        <vertAlign val="subscript"/>
        <sz val="12"/>
        <rFont val="Arial"/>
        <family val="2"/>
      </rPr>
      <t>outdoor final</t>
    </r>
  </si>
  <si>
    <r>
      <t>Enter time C</t>
    </r>
    <r>
      <rPr>
        <vertAlign val="subscript"/>
        <sz val="12"/>
        <rFont val="Arial"/>
        <family val="2"/>
      </rPr>
      <t>outdoor initial</t>
    </r>
    <r>
      <rPr>
        <sz val="12"/>
        <rFont val="Arial"/>
        <family val="2"/>
      </rPr>
      <t xml:space="preserve"> measured</t>
    </r>
  </si>
  <si>
    <r>
      <t>Enter time C</t>
    </r>
    <r>
      <rPr>
        <vertAlign val="subscript"/>
        <sz val="12"/>
        <rFont val="Arial"/>
        <family val="2"/>
      </rPr>
      <t>indoor initial</t>
    </r>
    <r>
      <rPr>
        <sz val="12"/>
        <rFont val="Arial"/>
        <family val="2"/>
      </rPr>
      <t xml:space="preserve"> measured</t>
    </r>
  </si>
  <si>
    <r>
      <t>Enter time C</t>
    </r>
    <r>
      <rPr>
        <vertAlign val="subscript"/>
        <sz val="12"/>
        <rFont val="Arial"/>
        <family val="2"/>
      </rPr>
      <t>indoor final</t>
    </r>
    <r>
      <rPr>
        <sz val="12"/>
        <rFont val="Arial"/>
        <family val="2"/>
      </rPr>
      <t xml:space="preserve"> measured</t>
    </r>
  </si>
  <si>
    <r>
      <t>Enter time C</t>
    </r>
    <r>
      <rPr>
        <vertAlign val="subscript"/>
        <sz val="12"/>
        <rFont val="Arial"/>
        <family val="2"/>
      </rPr>
      <t>outdoor final</t>
    </r>
    <r>
      <rPr>
        <sz val="12"/>
        <rFont val="Arial"/>
        <family val="2"/>
      </rPr>
      <t xml:space="preserve"> measured</t>
    </r>
  </si>
  <si>
    <r>
      <t>C</t>
    </r>
    <r>
      <rPr>
        <vertAlign val="subscript"/>
        <sz val="12"/>
        <color rgb="FF000000"/>
        <rFont val="Arial"/>
        <family val="2"/>
      </rPr>
      <t>outdoor average</t>
    </r>
  </si>
  <si>
    <r>
      <t>C</t>
    </r>
    <r>
      <rPr>
        <vertAlign val="subscript"/>
        <sz val="12"/>
        <color rgb="FF000000"/>
        <rFont val="Arial"/>
        <family val="2"/>
      </rPr>
      <t>indoor initial</t>
    </r>
    <r>
      <rPr>
        <sz val="12"/>
        <color rgb="FF000000"/>
        <rFont val="Arial"/>
        <family val="2"/>
      </rPr>
      <t xml:space="preserve"> </t>
    </r>
    <r>
      <rPr>
        <sz val="12"/>
        <color theme="1"/>
        <rFont val="Arial"/>
        <family val="2"/>
      </rPr>
      <t>−</t>
    </r>
    <r>
      <rPr>
        <sz val="12"/>
        <color rgb="FF000000"/>
        <rFont val="Arial"/>
        <family val="2"/>
      </rPr>
      <t xml:space="preserve"> C</t>
    </r>
    <r>
      <rPr>
        <vertAlign val="subscript"/>
        <sz val="12"/>
        <color rgb="FF000000"/>
        <rFont val="Arial"/>
        <family val="2"/>
      </rPr>
      <t>outdoor average</t>
    </r>
  </si>
  <si>
    <r>
      <t>C</t>
    </r>
    <r>
      <rPr>
        <vertAlign val="subscript"/>
        <sz val="12"/>
        <color rgb="FF000000"/>
        <rFont val="Arial"/>
        <family val="2"/>
      </rPr>
      <t>indoor final</t>
    </r>
    <r>
      <rPr>
        <sz val="12"/>
        <color rgb="FF000000"/>
        <rFont val="Arial"/>
        <family val="2"/>
      </rPr>
      <t xml:space="preserve"> </t>
    </r>
    <r>
      <rPr>
        <sz val="12"/>
        <color theme="1"/>
        <rFont val="Arial"/>
        <family val="2"/>
      </rPr>
      <t xml:space="preserve">− </t>
    </r>
    <r>
      <rPr>
        <sz val="12"/>
        <color rgb="FF000000"/>
        <rFont val="Arial"/>
        <family val="2"/>
      </rPr>
      <t>C</t>
    </r>
    <r>
      <rPr>
        <vertAlign val="subscript"/>
        <sz val="12"/>
        <color rgb="FF000000"/>
        <rFont val="Arial"/>
        <family val="2"/>
      </rPr>
      <t>outdoor average</t>
    </r>
  </si>
  <si>
    <r>
      <t>(C</t>
    </r>
    <r>
      <rPr>
        <vertAlign val="subscript"/>
        <sz val="12"/>
        <color rgb="FF000000"/>
        <rFont val="Arial"/>
        <family val="2"/>
      </rPr>
      <t>indoor final</t>
    </r>
    <r>
      <rPr>
        <sz val="12"/>
        <color rgb="FF000000"/>
        <rFont val="Arial"/>
        <family val="2"/>
      </rPr>
      <t xml:space="preserve"> </t>
    </r>
    <r>
      <rPr>
        <sz val="12"/>
        <color theme="1"/>
        <rFont val="Arial"/>
        <family val="2"/>
      </rPr>
      <t xml:space="preserve">− </t>
    </r>
    <r>
      <rPr>
        <sz val="12"/>
        <color rgb="FF000000"/>
        <rFont val="Arial"/>
        <family val="2"/>
      </rPr>
      <t>C</t>
    </r>
    <r>
      <rPr>
        <vertAlign val="subscript"/>
        <sz val="12"/>
        <color rgb="FF000000"/>
        <rFont val="Arial"/>
        <family val="2"/>
      </rPr>
      <t>outdoor average</t>
    </r>
    <r>
      <rPr>
        <sz val="12"/>
        <color rgb="FF000000"/>
        <rFont val="Arial"/>
        <family val="2"/>
      </rPr>
      <t>)/
(C</t>
    </r>
    <r>
      <rPr>
        <vertAlign val="subscript"/>
        <sz val="12"/>
        <color rgb="FF000000"/>
        <rFont val="Arial"/>
        <family val="2"/>
      </rPr>
      <t>indoor initial</t>
    </r>
    <r>
      <rPr>
        <sz val="12"/>
        <color rgb="FF000000"/>
        <rFont val="Arial"/>
        <family val="2"/>
      </rPr>
      <t xml:space="preserve"> − C</t>
    </r>
    <r>
      <rPr>
        <vertAlign val="subscript"/>
        <sz val="12"/>
        <color rgb="FF000000"/>
        <rFont val="Arial"/>
        <family val="2"/>
      </rPr>
      <t>outdoor average</t>
    </r>
    <r>
      <rPr>
        <sz val="12"/>
        <color rgb="FF000000"/>
        <rFont val="Arial"/>
        <family val="2"/>
      </rPr>
      <t>)</t>
    </r>
  </si>
  <si>
    <r>
      <t>Calculated as average of 
C</t>
    </r>
    <r>
      <rPr>
        <vertAlign val="subscript"/>
        <sz val="12"/>
        <color theme="1"/>
        <rFont val="Arial"/>
        <family val="2"/>
      </rPr>
      <t>outdoor initial</t>
    </r>
    <r>
      <rPr>
        <sz val="12"/>
        <color theme="1"/>
        <rFont val="Arial"/>
        <family val="2"/>
      </rPr>
      <t xml:space="preserve"> and C</t>
    </r>
    <r>
      <rPr>
        <vertAlign val="subscript"/>
        <sz val="12"/>
        <color theme="1"/>
        <rFont val="Arial"/>
        <family val="2"/>
      </rPr>
      <t>outdoor final</t>
    </r>
  </si>
  <si>
    <r>
      <t>Classroom CO</t>
    </r>
    <r>
      <rPr>
        <vertAlign val="subscript"/>
        <sz val="20"/>
        <color theme="1"/>
        <rFont val="Arial"/>
        <family val="2"/>
      </rPr>
      <t>2</t>
    </r>
    <r>
      <rPr>
        <sz val="20"/>
        <color theme="1"/>
        <rFont val="Arial"/>
        <family val="2"/>
      </rPr>
      <t xml:space="preserve"> Decay Measurement and 
Ventilation Rate Calculation Datasheet (using International System of Units [SI] units) </t>
    </r>
  </si>
  <si>
    <r>
      <t xml:space="preserve">Estimated VR: </t>
    </r>
    <r>
      <rPr>
        <b/>
        <sz val="12"/>
        <color rgb="FFC00000"/>
        <rFont val="Arial"/>
        <family val="2"/>
      </rPr>
      <t xml:space="preserve">Red </t>
    </r>
    <r>
      <rPr>
        <b/>
        <sz val="12"/>
        <color rgb="FFC00000"/>
        <rFont val="Calibri"/>
        <family val="2"/>
      </rPr>
      <t>–</t>
    </r>
    <r>
      <rPr>
        <b/>
        <sz val="12"/>
        <color rgb="FFC00000"/>
        <rFont val="Arial"/>
        <family val="2"/>
      </rPr>
      <t xml:space="preserve"> Model Outputs (Example)</t>
    </r>
  </si>
  <si>
    <t>Initial indoor concentration 
after background subtraction</t>
  </si>
  <si>
    <t>Final indoor concentration 
after background subtraction</t>
  </si>
  <si>
    <r>
      <t>Disclaimer: This spreadsheet is for illustrative purposes only. It demonstrates how to estimate outdoor air ventilation rates (VRs) based on classroom CO2 decay measurement. For details of how to conduct a CO2 decay test, see Appendix E of the IAQ report entitled "</t>
    </r>
    <r>
      <rPr>
        <i/>
        <sz val="12"/>
        <color theme="1"/>
        <rFont val="Arial"/>
        <family val="2"/>
      </rPr>
      <t>Ventilation and Filtration to Reduce Long-range Airborne Transmission of COVID-19 and Other Respiratory Infections: Considerations for Reopened Schools</t>
    </r>
    <r>
      <rPr>
        <sz val="12"/>
        <color theme="1"/>
        <rFont val="Arial"/>
        <family val="2"/>
      </rPr>
      <t>".</t>
    </r>
  </si>
  <si>
    <t>Calculated Values based on Example Datasheet (Example)</t>
  </si>
  <si>
    <t>Calculated Values based on Blank Datasheet</t>
  </si>
  <si>
    <r>
      <t>Information to be entered by field inspector:</t>
    </r>
    <r>
      <rPr>
        <b/>
        <sz val="12"/>
        <color rgb="FFC00000"/>
        <rFont val="Arial"/>
        <family val="2"/>
      </rPr>
      <t xml:space="preserve">  </t>
    </r>
    <r>
      <rPr>
        <b/>
        <sz val="12"/>
        <color theme="8" tint="-0.249977111117893"/>
        <rFont val="Arial"/>
        <family val="2"/>
      </rPr>
      <t>Blue – User inputs (Example)</t>
    </r>
  </si>
  <si>
    <r>
      <t>Information to be entered by field inspector:</t>
    </r>
    <r>
      <rPr>
        <b/>
        <sz val="12"/>
        <color rgb="FFC00000"/>
        <rFont val="Arial"/>
        <family val="2"/>
      </rPr>
      <t xml:space="preserve">  </t>
    </r>
    <r>
      <rPr>
        <b/>
        <sz val="12"/>
        <color theme="8" tint="-0.249977111117893"/>
        <rFont val="Arial"/>
        <family val="2"/>
      </rPr>
      <t>Blue – User inputs (Blank datasheet)</t>
    </r>
  </si>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</sst>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h:mm\ AM/PM;@"/>
  </numFmts>
  <fonts count="25" x14ac:knownFonts="1">
    <font>
      <sz val="11"/>
      <color theme="1"/>
      <name val="Calibri"/>
      <family val="2"/>
      <scheme val="minor"/>
    </font>
    <font>
      <sz val="10"/>
      <color rgb="FF000000"/>
      <name val="Arial"/>
      <family val="2"/>
    </font>
    <font>
      <sz val="12"/>
      <color theme="1"/>
      <name val="Arial"/>
      <family val="2"/>
    </font>
    <font>
      <sz val="20"/>
      <color theme="1"/>
      <name val="Arial"/>
      <family val="2"/>
    </font>
    <font>
      <b/>
      <sz val="12"/>
      <color theme="1"/>
      <name val="Arial"/>
      <family val="2"/>
    </font>
    <font>
      <b/>
      <sz val="12"/>
      <name val="Arial"/>
      <family val="2"/>
    </font>
    <font>
      <sz val="12"/>
      <name val="Arial"/>
      <family val="2"/>
    </font>
    <font>
      <vertAlign val="superscript"/>
      <sz val="12"/>
      <color theme="1"/>
      <name val="Arial"/>
      <family val="2"/>
    </font>
    <font>
      <sz val="12"/>
      <color theme="1"/>
      <name val="Calibri"/>
      <family val="2"/>
      <scheme val="minor"/>
    </font>
    <font>
      <b/>
      <sz val="12"/>
      <color rgb="FFC00000"/>
      <name val="Arial"/>
      <family val="2"/>
    </font>
    <font>
      <sz val="12"/>
      <color rgb="FF000000"/>
      <name val="Arial"/>
      <family val="2"/>
    </font>
    <font>
      <vertAlign val="subscript"/>
      <sz val="12"/>
      <color rgb="FF000000"/>
      <name val="Arial"/>
      <family val="2"/>
    </font>
    <font>
      <vertAlign val="subscript"/>
      <sz val="12"/>
      <color theme="1"/>
      <name val="Arial"/>
      <family val="2"/>
    </font>
    <font>
      <sz val="11"/>
      <name val="Calibri"/>
      <family val="2"/>
      <scheme val="minor"/>
    </font>
    <font>
      <vertAlign val="subscript"/>
      <sz val="20"/>
      <color theme="1"/>
      <name val="Arial"/>
      <family val="2"/>
    </font>
    <font>
      <sz val="12"/>
      <color theme="1"/>
      <name val="Symbol"/>
      <family val="1"/>
      <charset val="2"/>
    </font>
    <font>
      <vertAlign val="superscript"/>
      <sz val="12"/>
      <name val="Arial"/>
      <family val="2"/>
    </font>
    <font>
      <vertAlign val="subscript"/>
      <sz val="12"/>
      <name val="Arial"/>
      <family val="2"/>
    </font>
    <font>
      <b/>
      <sz val="12"/>
      <color rgb="FFC00000"/>
      <name val="Calibri"/>
      <family val="2"/>
    </font>
    <font>
      <b/>
      <sz val="12"/>
      <color rgb="FF0070C0"/>
      <name val="Arial"/>
      <family val="2"/>
    </font>
    <font>
      <i/>
      <sz val="12"/>
      <color theme="1"/>
      <name val="Arial"/>
      <family val="2"/>
    </font>
    <font>
      <sz val="11"/>
      <color theme="1"/>
      <name val="Arial"/>
      <family val="2"/>
    </font>
    <font>
      <b/>
      <sz val="12"/>
      <color theme="8" tint="-0.249977111117893"/>
      <name val="Arial"/>
      <family val="2"/>
    </font>
    <font>
      <b/>
      <sz val="12"/>
      <color theme="0"/>
      <name val="Arial"/>
      <family val="2"/>
    </font>
    <font>
      <sz val="12"/>
      <color theme="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0" fontId="1" fillId="0" borderId="0"/>
  </cellStyleXfs>
  <cellXfs count="62">
    <xf numFmtId="0" fontId="0" fillId="0" borderId="0" xfId="0"/>
    <xf numFmtId="0" fontId="3" fillId="0" borderId="0" xfId="0" applyFont="1" applyAlignment="1">
      <alignment horizontal="left" vertical="center" wrapText="1"/>
    </xf>
    <xf numFmtId="0" fontId="3" fillId="0" borderId="0" xfId="0" applyFont="1" applyAlignment="1">
      <alignment vertical="center"/>
    </xf>
    <xf numFmtId="0" fontId="2" fillId="0" borderId="0" xfId="0" applyFont="1" applyAlignment="1">
      <alignment horizontal="center" vertical="center" wrapText="1"/>
    </xf>
    <xf numFmtId="0" fontId="8" fillId="0" borderId="0" xfId="0" applyFont="1"/>
    <xf numFmtId="0" fontId="2" fillId="0" borderId="0" xfId="1" applyFont="1" applyFill="1" applyAlignment="1">
      <alignment wrapText="1"/>
    </xf>
    <xf numFmtId="0" fontId="8" fillId="0" borderId="0" xfId="0" applyFont="1" applyFill="1"/>
    <xf numFmtId="0" fontId="13" fillId="0" borderId="0" xfId="0" applyFont="1"/>
    <xf numFmtId="0" fontId="3" fillId="0" borderId="0" xfId="0" applyFont="1" applyAlignment="1">
      <alignment vertical="center" wrapText="1"/>
    </xf>
    <xf numFmtId="2" fontId="0" fillId="0" borderId="0" xfId="0" applyNumberFormat="1"/>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wrapText="1"/>
    </xf>
    <xf numFmtId="164" fontId="13" fillId="0" borderId="0" xfId="0" applyNumberFormat="1" applyFont="1"/>
    <xf numFmtId="164" fontId="0" fillId="0" borderId="0" xfId="0" applyNumberFormat="1"/>
    <xf numFmtId="11" fontId="0" fillId="0" borderId="0" xfId="0" applyNumberFormat="1"/>
    <xf numFmtId="0" fontId="2" fillId="0" borderId="0" xfId="1" applyFont="1" applyAlignment="1">
      <alignment vertical="center" wrapText="1"/>
    </xf>
    <xf numFmtId="14" fontId="19" fillId="0" borderId="0" xfId="0" applyNumberFormat="1" applyFont="1" applyAlignment="1">
      <alignment horizontal="center" vertical="center"/>
    </xf>
    <xf numFmtId="0" fontId="21" fillId="0" borderId="0" xfId="0" applyFont="1"/>
    <xf numFmtId="0" fontId="2" fillId="0" borderId="0" xfId="0" applyFont="1" applyAlignment="1">
      <alignment vertical="center" wrapText="1"/>
    </xf>
    <xf numFmtId="0" fontId="0" fillId="0" borderId="0" xfId="0" applyAlignment="1">
      <alignment horizontal="center"/>
    </xf>
    <xf numFmtId="0" fontId="4" fillId="0" borderId="0" xfId="0" applyFont="1" applyAlignment="1">
      <alignment horizontal="left" vertical="center"/>
    </xf>
    <xf numFmtId="14" fontId="22" fillId="0" borderId="0" xfId="0" applyNumberFormat="1" applyFont="1" applyAlignment="1">
      <alignment horizontal="center" vertical="center"/>
    </xf>
    <xf numFmtId="1" fontId="22"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164" fontId="22" fillId="2" borderId="1" xfId="0" applyNumberFormat="1"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22" fillId="2" borderId="1" xfId="0" applyFont="1" applyFill="1" applyBorder="1" applyAlignment="1">
      <alignment horizontal="center" vertical="center"/>
    </xf>
    <xf numFmtId="165" fontId="22"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165" fontId="22" fillId="2" borderId="8"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23" fillId="3" borderId="4" xfId="0" applyFont="1" applyFill="1" applyBorder="1" applyAlignment="1">
      <alignment vertical="center" wrapText="1"/>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4" xfId="0" applyFont="1" applyFill="1" applyBorder="1" applyAlignment="1">
      <alignment horizontal="center" vertical="center" wrapText="1"/>
    </xf>
    <xf numFmtId="1" fontId="5"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xf>
    <xf numFmtId="1" fontId="5" fillId="2" borderId="8" xfId="0" applyNumberFormat="1"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9" fillId="2" borderId="1" xfId="0" applyNumberFormat="1" applyFont="1" applyFill="1" applyBorder="1" applyAlignment="1" applyProtection="1">
      <alignment horizontal="center" vertical="center" wrapText="1"/>
      <protection locked="0"/>
    </xf>
    <xf numFmtId="1" fontId="9"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164" fontId="9" fillId="2" borderId="8" xfId="0" applyNumberFormat="1" applyFont="1" applyFill="1" applyBorder="1" applyAlignment="1">
      <alignment horizontal="center" vertical="center"/>
    </xf>
    <xf numFmtId="0" fontId="24" fillId="2" borderId="1" xfId="0" applyFont="1" applyFill="1" applyBorder="1" applyAlignment="1" applyProtection="1">
      <alignment horizontal="center" vertical="center" wrapText="1"/>
      <protection locked="0"/>
    </xf>
  </cellXfs>
  <cellStyles count="2">
    <cellStyle name="Normal" xfId="0" builtinId="0"/>
    <cellStyle name="Normal_Sheet1" xfId="1" xr:uid="{00000000-0005-0000-0000-000002000000}"/>
  </cellStyles>
  <dxfs count="58">
    <dxf>
      <fill>
        <patternFill>
          <fgColor indexed="64"/>
          <bgColor theme="0"/>
        </patternFill>
      </fill>
    </dxf>
    <dxf>
      <font>
        <b val="0"/>
        <i val="0"/>
        <strike val="0"/>
        <condense val="0"/>
        <extend val="0"/>
        <outline val="0"/>
        <shadow val="0"/>
        <u val="none"/>
        <vertAlign val="baseline"/>
        <sz val="12"/>
        <color theme="1"/>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ill>
        <patternFill>
          <fgColor indexed="64"/>
          <bgColor theme="0"/>
        </patternFill>
      </fill>
    </dxf>
    <dxf>
      <font>
        <b val="0"/>
        <i val="0"/>
        <strike val="0"/>
        <condense val="0"/>
        <extend val="0"/>
        <outline val="0"/>
        <shadow val="0"/>
        <u val="none"/>
        <vertAlign val="baseline"/>
        <sz val="12"/>
        <color rgb="FF000000"/>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font>
        <strike val="0"/>
        <outline val="0"/>
        <shadow val="0"/>
        <u val="none"/>
        <sz val="12"/>
        <color auto="1"/>
        <name val="Arial"/>
        <family val="2"/>
        <scheme val="none"/>
      </font>
      <fill>
        <patternFill>
          <fgColor indexed="64"/>
          <bgColor theme="0"/>
        </patternFill>
      </fill>
    </dxf>
    <dxf>
      <font>
        <b val="0"/>
        <i val="0"/>
        <strike val="0"/>
        <condense val="0"/>
        <extend val="0"/>
        <outline val="0"/>
        <shadow val="0"/>
        <u val="none"/>
        <vertAlign val="baseline"/>
        <sz val="12"/>
        <color auto="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2"/>
        <color rgb="FF0070C0"/>
        <name val="Arial"/>
        <family val="2"/>
        <scheme val="none"/>
      </font>
      <numFmt numFmtId="165" formatCode="[$-409]h:mm\ AM/PM;@"/>
      <fill>
        <patternFill>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fgColor indexed="64"/>
          <bgColor theme="0"/>
        </patternFill>
      </fill>
    </dxf>
    <dxf>
      <font>
        <b val="0"/>
        <i val="0"/>
        <strike val="0"/>
        <condense val="0"/>
        <extend val="0"/>
        <outline val="0"/>
        <shadow val="0"/>
        <u val="none"/>
        <vertAlign val="baseline"/>
        <sz val="12"/>
        <color theme="1"/>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ill>
        <patternFill>
          <fgColor indexed="64"/>
          <bgColor theme="0"/>
        </patternFill>
      </fill>
    </dxf>
    <dxf>
      <font>
        <b val="0"/>
        <i val="0"/>
        <strike val="0"/>
        <condense val="0"/>
        <extend val="0"/>
        <outline val="0"/>
        <shadow val="0"/>
        <u val="none"/>
        <vertAlign val="baseline"/>
        <sz val="12"/>
        <color rgb="FF000000"/>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sz val="12"/>
        <color auto="1"/>
        <name val="Arial"/>
        <family val="2"/>
        <scheme val="none"/>
      </font>
      <fill>
        <patternFill>
          <fgColor indexed="64"/>
          <bgColor theme="0"/>
        </patternFill>
      </fill>
    </dxf>
    <dxf>
      <font>
        <b val="0"/>
        <i val="0"/>
        <strike val="0"/>
        <condense val="0"/>
        <extend val="0"/>
        <outline val="0"/>
        <shadow val="0"/>
        <u val="none"/>
        <vertAlign val="baseline"/>
        <sz val="12"/>
        <color auto="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8" tint="-0.249977111117893"/>
        <name val="Arial"/>
        <family val="2"/>
        <scheme val="none"/>
      </font>
      <fill>
        <patternFill>
          <fgColor indexed="64"/>
          <bgColor theme="0"/>
        </patternFill>
      </fill>
    </dxf>
    <dxf>
      <font>
        <b val="0"/>
        <i val="0"/>
        <strike val="0"/>
        <condense val="0"/>
        <extend val="0"/>
        <outline val="0"/>
        <shadow val="0"/>
        <u val="none"/>
        <vertAlign val="baseline"/>
        <sz val="12"/>
        <color auto="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s>
  <tableStyles count="0" defaultTableStyle="TableStyleMedium2" defaultPivotStyle="PivotStyleLight16"/>
  <colors>
    <mruColors>
      <color rgb="FF3D5BCA"/>
      <color rgb="FF649B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7E2B3A-251E-476D-8DE0-C0760C97D229}" name="Table22" displayName="Table22" ref="A3:E15" totalsRowShown="0" headerRowDxfId="33" dataDxfId="34" headerRowBorderDxfId="57" tableBorderDxfId="56" totalsRowBorderDxfId="55">
  <tableColumns count="5">
    <tableColumn id="1" xr3:uid="{334E3BD9-62DE-4B03-929E-5FCC46187EC2}" name="Category" dataDxfId="39"/>
    <tableColumn id="2" xr3:uid="{226767AB-3AA9-45EF-B5FD-97A79683126E}" name="Parameter" dataDxfId="38"/>
    <tableColumn id="3" xr3:uid="{F0A5C668-D172-486B-B5DE-866BBE402B4E}" name="User input" dataDxfId="37"/>
    <tableColumn id="4" xr3:uid="{120A550B-AED4-41F4-911D-727A3DE26C4A}" name="Units" dataDxfId="36"/>
    <tableColumn id="5" xr3:uid="{9DE3FC0D-80F3-44AF-A348-DDDE173EBABA}" name="Note" dataDxfId="35"/>
  </tableColumns>
  <tableStyleInfo name="TableStyleLight1" showFirstColumn="0" showLastColumn="0" showRowStripes="1" showColumnStripes="0"/>
  <extLst>
    <ext xmlns:x14="http://schemas.microsoft.com/office/spreadsheetml/2009/9/main" uri="{504A1905-F514-4f6f-8877-14C23A59335A}">
      <x14:table altText="Example datasheet of information to be entered by field inspector" altTextSummary="Example classroom and monitoring informa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8F1F1D-F6E7-4FAE-AC31-19427CAAC5E0}" name="Table4" displayName="Table4" ref="A2:E8" totalsRowShown="0" headerRowDxfId="32" dataDxfId="26" headerRowBorderDxfId="54" tableBorderDxfId="53" totalsRowBorderDxfId="52">
  <tableColumns count="5">
    <tableColumn id="1" xr3:uid="{26367145-66E2-4963-881A-D7B94FEE6F08}" name="Category" dataDxfId="31"/>
    <tableColumn id="2" xr3:uid="{29E8D573-4753-4DCC-910D-6EE914984C36}" name="Parameter" dataDxfId="30"/>
    <tableColumn id="3" xr3:uid="{0CD9BC6E-7947-4DF1-B090-F20C5CFBEBB5}" name="Calculated value" dataDxfId="29"/>
    <tableColumn id="4" xr3:uid="{54986217-0764-4EAC-A7AD-BB6E4FE06D52}" name="Units" dataDxfId="28"/>
    <tableColumn id="5" xr3:uid="{35D46B8E-C1F3-4CDD-A3C2-5BA1AC1B2C0A}" name="Note" dataDxfId="27"/>
  </tableColumns>
  <tableStyleInfo name="TableStyleLight1" showFirstColumn="0" showLastColumn="0" showRowStripes="1" showColumnStripes="0"/>
  <extLst>
    <ext xmlns:x14="http://schemas.microsoft.com/office/spreadsheetml/2009/9/main" uri="{504A1905-F514-4f6f-8877-14C23A59335A}">
      <x14:table altText="Example calculated values based on example datasheet" altTextSummary="Example calculations based on information entered in example datashee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28CA48-C00C-41CD-90C3-7B782F17E24C}" name="Table5" displayName="Table5" ref="A2:D6" totalsRowShown="0" headerRowDxfId="20" dataDxfId="21" headerRowBorderDxfId="51" tableBorderDxfId="50" totalsRowBorderDxfId="49">
  <tableColumns count="4">
    <tableColumn id="1" xr3:uid="{C905257E-4479-496E-93D3-9AE3350F01EE}" name="Category" dataDxfId="25"/>
    <tableColumn id="2" xr3:uid="{4009ED0F-5509-4894-BF17-441EEA6395C1}" name="Parameter" dataDxfId="24"/>
    <tableColumn id="3" xr3:uid="{3D6C7CF1-8FFB-4CCF-88AE-C0DAA60CC098}" name="Calculated value" dataDxfId="23"/>
    <tableColumn id="4" xr3:uid="{207D5153-6B62-4277-B0DD-D26DC7006EC7}" name="Units" dataDxfId="22"/>
  </tableColumns>
  <tableStyleInfo name="TableStyleLight1" showFirstColumn="0" showLastColumn="0" showRowStripes="1" showColumnStripes="0"/>
  <extLst>
    <ext xmlns:x14="http://schemas.microsoft.com/office/spreadsheetml/2009/9/main" uri="{504A1905-F514-4f6f-8877-14C23A59335A}">
      <x14:table altText="Example estimated Ventilation Rate" altTextSummary="Example estimate of ventilation rate based on example data in example datashee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F955E61-E981-4319-921D-7B7F52E98307}" name="Table224" displayName="Table224" ref="A3:E15" totalsRowShown="0" headerRowDxfId="19" dataDxfId="13" headerRowBorderDxfId="48" tableBorderDxfId="47" totalsRowBorderDxfId="46">
  <tableColumns count="5">
    <tableColumn id="1" xr3:uid="{FFFFC055-E24D-42C2-AB21-24F6C43CC676}" name="Category" dataDxfId="18"/>
    <tableColumn id="2" xr3:uid="{42EA8381-2815-4461-A40E-EFAE39E7FADC}" name="Parameter" dataDxfId="17"/>
    <tableColumn id="3" xr3:uid="{C92EFE78-8E2D-4060-9AE8-CE97E728E834}" name="User input" dataDxfId="16"/>
    <tableColumn id="4" xr3:uid="{133F5FD3-47B7-4783-90B0-F6FB87B023B6}" name="Units" dataDxfId="15"/>
    <tableColumn id="5" xr3:uid="{34A9CAD6-6852-4948-9AF4-C3702A7FE3DC}" name="Note" dataDxfId="14"/>
  </tableColumns>
  <tableStyleInfo name="TableStyleLight1" showFirstColumn="0" showLastColumn="0" showRowStripes="1" showColumnStripes="0"/>
  <extLst>
    <ext xmlns:x14="http://schemas.microsoft.com/office/spreadsheetml/2009/9/main" uri="{504A1905-F514-4f6f-8877-14C23A59335A}">
      <x14:table altText="Blank datasheet for information to be entered by field inspector" altTextSummary="Example information to be entered by field inspector on classroom information and monitoring"/>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061063E-94D9-4F38-967A-74EBFA07D212}" name="Table46" displayName="Table46" ref="A2:E8" totalsRowShown="0" headerRowDxfId="6" dataDxfId="7" headerRowBorderDxfId="45" tableBorderDxfId="44" totalsRowBorderDxfId="43">
  <tableColumns count="5">
    <tableColumn id="1" xr3:uid="{B00BF6A2-ECBE-4489-ABE4-29C14CA2DE5C}" name="Category" dataDxfId="12"/>
    <tableColumn id="2" xr3:uid="{E837D04B-B4EA-4120-9D68-1AF94A6E875B}" name="Parameter" dataDxfId="11"/>
    <tableColumn id="3" xr3:uid="{5A403827-2931-43A7-BFFD-D010571F95E8}" name="Calculated value" dataDxfId="10"/>
    <tableColumn id="4" xr3:uid="{19E430AF-EB12-4B94-A1AD-B6BFA56A6545}" name="Units" dataDxfId="9"/>
    <tableColumn id="5" xr3:uid="{374DB808-1AEB-43F5-8400-DA2E06FF412B}" name="Note" dataDxfId="8"/>
  </tableColumns>
  <tableStyleInfo name="TableStyleLight1" showFirstColumn="0" showLastColumn="0" showRowStripes="1" showColumnStripes="0"/>
  <extLst>
    <ext xmlns:x14="http://schemas.microsoft.com/office/spreadsheetml/2009/9/main" uri="{504A1905-F514-4f6f-8877-14C23A59335A}">
      <x14:table altText="Calculations values based on blank datasheet" altTextSummary="Calculations based on values entered in the blank datashee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09485D-A5F1-4C03-BA6A-ACE6BDA2D7A5}" name="Table57" displayName="Table57" ref="A2:D6" totalsRowShown="0" headerRowDxfId="5" dataDxfId="0" headerRowBorderDxfId="42" tableBorderDxfId="41" totalsRowBorderDxfId="40">
  <tableColumns count="4">
    <tableColumn id="1" xr3:uid="{70809DD0-6650-4F57-84F0-13D043BF8065}" name="Category" dataDxfId="4"/>
    <tableColumn id="2" xr3:uid="{5F919A25-0050-4E71-9874-2211FD4F06CF}" name="Parameter" dataDxfId="3"/>
    <tableColumn id="3" xr3:uid="{441E3800-74E2-49FE-B70D-A1B8EBFD1A10}" name="Calculated value" dataDxfId="2"/>
    <tableColumn id="4" xr3:uid="{7B96FEB4-80AA-4596-91AF-96A46AE06A5A}" name="Units" dataDxfId="1"/>
  </tableColumns>
  <tableStyleInfo name="TableStyleLight1" showFirstColumn="0" showLastColumn="0" showRowStripes="1" showColumnStripes="0"/>
  <extLst>
    <ext xmlns:x14="http://schemas.microsoft.com/office/spreadsheetml/2009/9/main" uri="{504A1905-F514-4f6f-8877-14C23A59335A}">
      <x14:table altText="Estimated ventilation rate" altTextSummary="estimated ventilation rate based on values entered in the blank datashee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cbi.nlm.nih.gov/pmc/articles/PMC4734356/" TargetMode="External"/><Relationship Id="rId18" Type="http://schemas.openxmlformats.org/officeDocument/2006/relationships/hyperlink" Target="https://medium.com/@jjose_19945/how-to-quantify-the-ventilation-rate-of-an-indoor-space-using-a-cheap-co2-monitor-4d8b6d4dab44?source=friends_link&amp;sk=6cda52f5682a4a450a10691f07d1ad2c" TargetMode="External"/><Relationship Id="rId26" Type="http://schemas.openxmlformats.org/officeDocument/2006/relationships/hyperlink" Target="https://www.nejm.org/doi/full/10.1056/nejmc2004973" TargetMode="External"/><Relationship Id="rId39" Type="http://schemas.openxmlformats.org/officeDocument/2006/relationships/hyperlink" Target="https://covid19-projections.com/" TargetMode="External"/><Relationship Id="rId21" Type="http://schemas.openxmlformats.org/officeDocument/2006/relationships/hyperlink" Target="https://onlinelibrary.wiley.com/doi/full/10.1111/ina.12111" TargetMode="External"/><Relationship Id="rId34" Type="http://schemas.openxmlformats.org/officeDocument/2006/relationships/hyperlink" Target="https://www.medrxiv.org/content/10.1101/2020.06.26.20141085v1" TargetMode="External"/><Relationship Id="rId42" Type="http://schemas.openxmlformats.org/officeDocument/2006/relationships/hyperlink" Target="https://covid19-projections.com/" TargetMode="External"/><Relationship Id="rId7" Type="http://schemas.openxmlformats.org/officeDocument/2006/relationships/hyperlink" Target="https://www.medrxiv.org/content/10.1101/2020.06.01.20118984v1" TargetMode="External"/><Relationship Id="rId2" Type="http://schemas.openxmlformats.org/officeDocument/2006/relationships/hyperlink" Target="https://academic.oup.com/aje/article-abstract/107/5/421/58522" TargetMode="External"/><Relationship Id="rId16" Type="http://schemas.openxmlformats.org/officeDocument/2006/relationships/hyperlink" Target="http://coolvent.mit.edu/" TargetMode="External"/><Relationship Id="rId29" Type="http://schemas.openxmlformats.org/officeDocument/2006/relationships/hyperlink" Target="https://academic.oup.com/jid/advance-article/doi/10.1093/infdis/jiaa334/5856149" TargetMode="External"/><Relationship Id="rId1" Type="http://schemas.openxmlformats.org/officeDocument/2006/relationships/hyperlink" Target="https://www.medrxiv.org/content/10.1101/2020.06.15.20132027v1" TargetMode="External"/><Relationship Id="rId6" Type="http://schemas.openxmlformats.org/officeDocument/2006/relationships/hyperlink" Target="https://www.sciencedirect.com/science/article/pii/S0160412020312800" TargetMode="External"/><Relationship Id="rId11" Type="http://schemas.openxmlformats.org/officeDocument/2006/relationships/hyperlink" Target="https://www.healthline.com/health-news/certain-type-n95-mask-harm-covid19-spread" TargetMode="External"/><Relationship Id="rId24" Type="http://schemas.openxmlformats.org/officeDocument/2006/relationships/hyperlink" Target="https://www.ashrae.org/technical-resources/bookstore/standards-62-1-62-2" TargetMode="External"/><Relationship Id="rId32" Type="http://schemas.openxmlformats.org/officeDocument/2006/relationships/hyperlink" Target="https://www.sciencedirect.com/science/article/abs/pii/S1296207418305922?via%3Dihub" TargetMode="External"/><Relationship Id="rId37" Type="http://schemas.openxmlformats.org/officeDocument/2006/relationships/hyperlink" Target="https://www.descarteslabs.com/resources/covid-19-now" TargetMode="External"/><Relationship Id="rId40" Type="http://schemas.openxmlformats.org/officeDocument/2006/relationships/hyperlink" Target="https://covid.joinzoe.com/data" TargetMode="External"/><Relationship Id="rId45" Type="http://schemas.openxmlformats.org/officeDocument/2006/relationships/printerSettings" Target="../printerSettings/printerSettings1.bin"/><Relationship Id="rId5" Type="http://schemas.openxmlformats.org/officeDocument/2006/relationships/hyperlink" Target="https://www.medrxiv.org/content/10.1101/2020.06.15.20132027v1" TargetMode="External"/><Relationship Id="rId15" Type="http://schemas.openxmlformats.org/officeDocument/2006/relationships/hyperlink" Target="https://www.ncbi.nlm.nih.gov/pmc/articles/PMC4734356/" TargetMode="External"/><Relationship Id="rId23" Type="http://schemas.openxmlformats.org/officeDocument/2006/relationships/hyperlink" Target="https://onlinelibrary.wiley.com/doi/full/10.1111/ina.12272" TargetMode="External"/><Relationship Id="rId28" Type="http://schemas.openxmlformats.org/officeDocument/2006/relationships/hyperlink" Target="https://www.tandfonline.com/doi/full/10.1080/22221751.2020.1777906" TargetMode="External"/><Relationship Id="rId36" Type="http://schemas.openxmlformats.org/officeDocument/2006/relationships/hyperlink" Target="https://sites.google.com/compassfortcollins.org/coronavirusrisk/home" TargetMode="External"/><Relationship Id="rId10" Type="http://schemas.openxmlformats.org/officeDocument/2006/relationships/hyperlink" Target="https://pubmed.ncbi.nlm.nih.gov/24229526/" TargetMode="External"/><Relationship Id="rId19" Type="http://schemas.openxmlformats.org/officeDocument/2006/relationships/hyperlink" Target="https://www.sciencedirect.com/science/article/abs/pii/S1352231007008758" TargetMode="External"/><Relationship Id="rId31" Type="http://schemas.openxmlformats.org/officeDocument/2006/relationships/hyperlink" Target="https://www.sciencedirect.com/science/article/abs/pii/S1352231002001577" TargetMode="External"/><Relationship Id="rId44" Type="http://schemas.openxmlformats.org/officeDocument/2006/relationships/hyperlink" Target="https://twitter.com/jljcolorado/status/1275466006312304640" TargetMode="External"/><Relationship Id="rId4" Type="http://schemas.openxmlformats.org/officeDocument/2006/relationships/hyperlink" Target="https://www.medrxiv.org/content/10.1101/2020.06.01.20118984v1" TargetMode="External"/><Relationship Id="rId9" Type="http://schemas.openxmlformats.org/officeDocument/2006/relationships/hyperlink" Target="https://twitter.com/jljcolorado/status/1280935408398766080" TargetMode="External"/><Relationship Id="rId14" Type="http://schemas.openxmlformats.org/officeDocument/2006/relationships/hyperlink" Target="https://pubmed.ncbi.nlm.nih.gov/24229526/" TargetMode="External"/><Relationship Id="rId22" Type="http://schemas.openxmlformats.org/officeDocument/2006/relationships/hyperlink" Target="https://onlinelibrary.wiley.com/doi/full/10.1111/j.1600-0668.2012.00769.x" TargetMode="External"/><Relationship Id="rId27" Type="http://schemas.openxmlformats.org/officeDocument/2006/relationships/hyperlink" Target="https://www.medrxiv.org/content/10.1101/2020.04.13.20063784v1" TargetMode="External"/><Relationship Id="rId30" Type="http://schemas.openxmlformats.org/officeDocument/2006/relationships/hyperlink" Target="https://www.dhs.gov/science-and-technology/sars-airborne-calculator" TargetMode="External"/><Relationship Id="rId35" Type="http://schemas.openxmlformats.org/officeDocument/2006/relationships/hyperlink" Target="https://www.nafahq.org/understanding-merv-nafa-users-guide-to-ansi-ashrae-52-2/" TargetMode="External"/><Relationship Id="rId43" Type="http://schemas.openxmlformats.org/officeDocument/2006/relationships/hyperlink" Target="https://onlinelibrary.wiley.com/doi/full/10.1111/ina.12383" TargetMode="External"/><Relationship Id="rId8" Type="http://schemas.openxmlformats.org/officeDocument/2006/relationships/hyperlink" Target="https://www.epa.gov/expobox/exposure-factors-handbook-chapter-6" TargetMode="External"/><Relationship Id="rId3" Type="http://schemas.openxmlformats.org/officeDocument/2006/relationships/hyperlink" Target="https://www.sciencedirect.com/science/article/pii/S0160412020312800" TargetMode="External"/><Relationship Id="rId12" Type="http://schemas.openxmlformats.org/officeDocument/2006/relationships/hyperlink" Target="https://journals.plos.org/plospathogens/article?id=10.1371/journal.ppat.1003205" TargetMode="External"/><Relationship Id="rId17" Type="http://schemas.openxmlformats.org/officeDocument/2006/relationships/hyperlink" Target="https://www.amazon.com/dp/B07YY7BH2W/" TargetMode="External"/><Relationship Id="rId25" Type="http://schemas.openxmlformats.org/officeDocument/2006/relationships/hyperlink" Target="https://twitter.com/ShellyMBoulder/status/1276540833223675904" TargetMode="External"/><Relationship Id="rId33" Type="http://schemas.openxmlformats.org/officeDocument/2006/relationships/hyperlink" Target="https://tinyurl.com/portableaircleanertool" TargetMode="External"/><Relationship Id="rId38" Type="http://schemas.openxmlformats.org/officeDocument/2006/relationships/hyperlink" Target="https://covid19risk.biosci.gatech.edu/" TargetMode="External"/><Relationship Id="rId20" Type="http://schemas.openxmlformats.org/officeDocument/2006/relationships/hyperlink" Target="https://link.springer.com/article/10.1007/s00420-008-0301-9" TargetMode="External"/><Relationship Id="rId41" Type="http://schemas.openxmlformats.org/officeDocument/2006/relationships/hyperlink" Target="https://jamanetwork.com/journals/jamainternalmedicine/fullarticle/276883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
  <sheetViews>
    <sheetView tabSelected="1" workbookViewId="0">
      <selection activeCell="J13" sqref="J13"/>
    </sheetView>
  </sheetViews>
  <sheetFormatPr defaultColWidth="8.85546875" defaultRowHeight="15" x14ac:dyDescent="0.25"/>
  <cols>
    <col min="1" max="1" width="80.28515625" customWidth="1"/>
  </cols>
  <sheetData>
    <row r="1" spans="1:15" ht="79.5" customHeight="1" x14ac:dyDescent="0.25">
      <c r="A1" s="8" t="s">
        <v>66</v>
      </c>
      <c r="B1" s="2"/>
      <c r="C1" s="1"/>
      <c r="D1" s="1"/>
      <c r="E1" s="1"/>
      <c r="F1" s="1"/>
      <c r="G1" s="1"/>
      <c r="H1" s="1"/>
      <c r="I1" s="1"/>
      <c r="J1" s="1"/>
      <c r="K1" s="1"/>
      <c r="L1" s="1"/>
    </row>
    <row r="2" spans="1:15" s="4" customFormat="1" ht="90" x14ac:dyDescent="0.25">
      <c r="A2" s="17" t="s">
        <v>70</v>
      </c>
      <c r="B2" s="5"/>
      <c r="C2" s="5"/>
      <c r="D2" s="5"/>
      <c r="E2" s="5"/>
      <c r="F2" s="5"/>
      <c r="G2" s="5"/>
      <c r="H2" s="5"/>
      <c r="I2" s="5"/>
      <c r="J2" s="5"/>
      <c r="K2" s="5"/>
      <c r="L2" s="5"/>
      <c r="M2" s="6"/>
      <c r="N2" s="6"/>
      <c r="O2" s="6"/>
    </row>
    <row r="3" spans="1:15" x14ac:dyDescent="0.25">
      <c r="A3" s="20"/>
    </row>
    <row r="7" spans="1:15" x14ac:dyDescent="0.25">
      <c r="A7" s="19"/>
    </row>
  </sheetData>
  <sheetProtection algorithmName="SHA-512" hashValue="zzPYu5ZJXXUxM6T8Jitllh/Br7O7mwhhX11LIYw0U4+AnB3a7X/3cU6FDYLmmt0spAZdZIY6iTq0MUmcL63NeA==" saltValue="3vUvEHMFXZzepi8U8y+MbQ==" spinCount="100000" sheet="1" objects="1" scenarios="1"/>
  <hyperlinks>
    <hyperlink ref="D12" r:id="rId1" display="https://www.medrxiv.org/content/10.1101/2020.06.15.20132027v1" xr:uid="{00000000-0004-0000-0000-000000000000}"/>
    <hyperlink ref="D13" r:id="rId2" display="https://academic.oup.com/aje/article-abstract/107/5/421/58522" xr:uid="{00000000-0004-0000-0000-000001000000}"/>
    <hyperlink ref="D14" r:id="rId3" display="https://www.sciencedirect.com/science/article/pii/S0160412020312800" xr:uid="{00000000-0004-0000-0000-000002000000}"/>
    <hyperlink ref="D15" r:id="rId4" display="https://www.medrxiv.org/content/10.1101/2020.06.01.20118984v1" xr:uid="{00000000-0004-0000-0000-000003000000}"/>
    <hyperlink ref="A19" location="Readme!A72" display="The most uncertain parameter is the quanta emission rates for SARS-CoV-2" xr:uid="{00000000-0004-0000-0000-000004000000}"/>
    <hyperlink ref="G21" r:id="rId5" display="https://www.medrxiv.org/content/10.1101/2020.06.15.20132027v1" xr:uid="{00000000-0004-0000-0000-000005000000}"/>
    <hyperlink ref="H25" r:id="rId6" display="Paper 1" xr:uid="{00000000-0004-0000-0000-000006000000}"/>
    <hyperlink ref="I25" r:id="rId7" display="Paper 2" xr:uid="{00000000-0004-0000-0000-000007000000}"/>
    <hyperlink ref="A49" location="Readme!A102" display="Inhalation (Breathing) Rates" xr:uid="{00000000-0004-0000-0000-000008000000}"/>
    <hyperlink ref="B53" r:id="rId8" display="https://www.epa.gov/expobox/exposure-factors-handbook-chapter-6" xr:uid="{00000000-0004-0000-0000-000009000000}"/>
    <hyperlink ref="A122" location="Readme!A174" display="Mask efficiencies in reducing virus emission (as they come out the nose and mouth of an infected person)" xr:uid="{00000000-0004-0000-0000-00000A000000}"/>
    <hyperlink ref="B123" r:id="rId9" display="Note that mask fit may be as important as the type of mask, see this video: https://twitter.com/jljcolorado/status/1280935408398766080" xr:uid="{00000000-0004-0000-0000-00000B000000}"/>
    <hyperlink ref="E125" r:id="rId10" display="https://pubmed.ncbi.nlm.nih.gov/24229526/" xr:uid="{00000000-0004-0000-0000-00000C000000}"/>
    <hyperlink ref="C129" r:id="rId11" display="See for example this article for a picture of that type of mask: https://www.healthline.com/health-news/certain-type-n95-mask-harm-covid19-spread" xr:uid="{00000000-0004-0000-0000-00000D000000}"/>
    <hyperlink ref="F131" r:id="rId12" display="https://journals.plos.org/plospathogens/article?id=10.1371/journal.ppat.1003205" xr:uid="{00000000-0004-0000-0000-00000E000000}"/>
    <hyperlink ref="C133" r:id="rId13" display="For face shields worn without a mask. This is a guess, since the one study available is for inhalation, not for emission. But it makes sense that efficiency would be low, due to limited inertia of exhaled particles under normal breathing or talking. From " xr:uid="{00000000-0004-0000-0000-00000F000000}"/>
    <hyperlink ref="A135" location="Readme!A188" display="Mask efficiencies in reducing virus inhalation by a susceptible person (for virus already in aerosol particles floating in the air) " xr:uid="{00000000-0004-0000-0000-000010000000}"/>
    <hyperlink ref="C137" r:id="rId14" display="Davies et al. (2013; https://pubmed.ncbi.nlm.nih.gov/24229526/) reported a filtration efficiency of 50% for homemade cloth masks that people put on themselves. After discussion w/ Linsey Marr, we &quot;discounted&quot; this to be conservative, given imperfect weari" xr:uid="{00000000-0004-0000-0000-000011000000}"/>
    <hyperlink ref="C139" r:id="rId15" display="For face shields worn without a mask, from https://www.ncbi.nlm.nih.gov/pmc/articles/PMC4734356/ https://www.youtube.com/watch?v=eGONzm3vduI Also note misconception that &quot;face shields protect from falling aerosols&quot;. Aerosols actually RISE around the human" xr:uid="{00000000-0004-0000-0000-000012000000}"/>
    <hyperlink ref="A141" location="Readme!A195" display="Building ventilation rates" xr:uid="{00000000-0004-0000-0000-000013000000}"/>
    <hyperlink ref="B144" r:id="rId16" display="An MIT calculator for natural ventilation (through cracks, windows etc.) can be downloaded here: http://coolvent.mit.edu/ " xr:uid="{00000000-0004-0000-0000-000014000000}"/>
    <hyperlink ref="B145" r:id="rId17" display="This can be measured approximately for a given space with a fast (few minutes response) CO2 meter such as this one" xr:uid="{00000000-0004-0000-0000-000015000000}"/>
    <hyperlink ref="C146" r:id="rId18" display="See this post which explains how to do it with some graphs: https://medium.com/@jjose_19945/how-to-quantify-the-ventilation-rate-of-an-indoor-space-using-a-cheap-co2-monitor-4d8b6d4dab44?source=friends_link&amp;sk=6cda52f5682a4a450a10691f07d1ad2c" xr:uid="{00000000-0004-0000-0000-000016000000}"/>
    <hyperlink ref="D157" r:id="rId19" display="https://www.sciencedirect.com/science/article/abs/pii/S1352231007008758 " xr:uid="{00000000-0004-0000-0000-000017000000}"/>
    <hyperlink ref="D158" r:id="rId20" display="https://link.springer.com/article/10.1007/s00420-008-0301-9 " xr:uid="{00000000-0004-0000-0000-000018000000}"/>
    <hyperlink ref="D159" r:id="rId21" display="https://onlinelibrary.wiley.com/doi/full/10.1111/ina.12111 " xr:uid="{00000000-0004-0000-0000-000019000000}"/>
    <hyperlink ref="D160" r:id="rId22" display="https://onlinelibrary.wiley.com/doi/full/10.1111/j.1600-0668.2012.00769.x " xr:uid="{00000000-0004-0000-0000-00001A000000}"/>
    <hyperlink ref="D161" r:id="rId23" display="https://onlinelibrary.wiley.com/doi/full/10.1111/ina.12272" xr:uid="{00000000-0004-0000-0000-00001B000000}"/>
    <hyperlink ref="D162" r:id="rId24" display="https://www.ashrae.org/technical-resources/bookstore/standards-62-1-62-2" xr:uid="{00000000-0004-0000-0000-00001C000000}"/>
    <hyperlink ref="D164" r:id="rId25" display="reasonable first estimate (if you can't measure or get hard data from facilities folks) (Link)" xr:uid="{00000000-0004-0000-0000-00001D000000}"/>
    <hyperlink ref="A250" location="Readme!A256" display="Decay rate of the virus infectivity in aerosols (indoors and outdoors)" xr:uid="{00000000-0004-0000-0000-00001E000000}"/>
    <hyperlink ref="C253" r:id="rId26" display="https://www.nejm.org/doi/full/10.1056/nejmc2004973" xr:uid="{00000000-0004-0000-0000-00001F000000}"/>
    <hyperlink ref="C254" r:id="rId27" display="https://www.medrxiv.org/content/10.1101/2020.04.13.20063784v1   (lower confidence in this result due to lack of replicates)" xr:uid="{00000000-0004-0000-0000-000020000000}"/>
    <hyperlink ref="C255" r:id="rId28" display="https://www.tandfonline.com/doi/full/10.1080/22221751.2020.1777906" xr:uid="{00000000-0004-0000-0000-000021000000}"/>
    <hyperlink ref="C256" r:id="rId29" display="https://academic.oup.com/jid/advance-article/doi/10.1093/infdis/jiaa334/5856149" xr:uid="{00000000-0004-0000-0000-000022000000}"/>
    <hyperlink ref="D257" r:id="rId30" display="Online estimator based on above (includes UV = 0, which is what should be used in most indoor spaces)" xr:uid="{00000000-0004-0000-0000-000023000000}"/>
    <hyperlink ref="A277" location="Readme!A283" display="Deposition of virus-containing aerosol to surfaces" xr:uid="{00000000-0004-0000-0000-000024000000}"/>
    <hyperlink ref="C280" r:id="rId31" display="https://www.sciencedirect.com/science/article/abs/pii/S1352231002001577" xr:uid="{00000000-0004-0000-0000-000025000000}"/>
    <hyperlink ref="C281" r:id="rId32" display="https://www.sciencedirect.com/science/article/abs/pii/S1296207418305922?via%3Dihub" xr:uid="{00000000-0004-0000-0000-000026000000}"/>
    <hyperlink ref="A283" location="Readme!A289" display="Virus removal rate of other control measures" xr:uid="{00000000-0004-0000-0000-000027000000}"/>
    <hyperlink ref="B292" r:id="rId33" display="A more elaborate calculator for HEPA filters can be found here: https://tinyurl.com/portableaircleanertool " xr:uid="{00000000-0004-0000-0000-000028000000}"/>
    <hyperlink ref="C295" r:id="rId34" display="For air that is recirculated through an HVAC system, there are also particle losses. We know since virus RNA has been found in the surfaces of HVAC system, and also from basic aerosol dynamics and losses in tubing. This will happen even if there is no fil" xr:uid="{00000000-0004-0000-0000-000029000000}"/>
    <hyperlink ref="C304" r:id="rId35" display="- Table of filter efficiency from https://www.nafahq.org/understanding-merv-nafa-users-guide-to-ansi-ashrae-52-2/ We are not sure the particle size that contains more virus, but suspect it is 1-10 um mostly, based on our read of the literature. Therefore " xr:uid="{00000000-0004-0000-0000-00002A000000}"/>
    <hyperlink ref="A327" location="Readme!A301" display="Disease prevalence in your area - Probability of someone being infected in a given region and time period" xr:uid="{00000000-0004-0000-0000-00002B000000}"/>
    <hyperlink ref="C330" r:id="rId36" display="https://sites.google.com/compassfortcollins.org/coronavirusrisk/home" xr:uid="{00000000-0004-0000-0000-00002C000000}"/>
    <hyperlink ref="C331" r:id="rId37" display="https://www.descarteslabs.com/resources/covid-19-now" xr:uid="{00000000-0004-0000-0000-00002D000000}"/>
    <hyperlink ref="C332" r:id="rId38" display="https://covid19risk.biosci.gatech.edu/" xr:uid="{00000000-0004-0000-0000-00002E000000}"/>
    <hyperlink ref="C335" r:id="rId39" display="https://covid19-projections.com/" xr:uid="{00000000-0004-0000-0000-00002F000000}"/>
    <hyperlink ref="C336" r:id="rId40" display="For the UK, you can get estimates from here: https://covid.joinzoe.com/data" xr:uid="{00000000-0004-0000-0000-000030000000}"/>
    <hyperlink ref="A349" location="Readme!A323" display="Fraction of inmune people" xr:uid="{00000000-0004-0000-0000-000031000000}"/>
    <hyperlink ref="B351" r:id="rId41" display="It can be estimated from studies such as this one: https://jamanetwork.com/journals/jamainternalmedicine/fullarticle/2768834 " xr:uid="{00000000-0004-0000-0000-000032000000}"/>
    <hyperlink ref="B352" r:id="rId42" display="You can estimate this number for US States and many countries using the total number of ever infected at: https://covid19-projections.com/" xr:uid="{00000000-0004-0000-0000-000033000000}"/>
    <hyperlink ref="A355" location="Readme!A329" display="CO2 Emission Rates" xr:uid="{00000000-0004-0000-0000-000034000000}"/>
    <hyperlink ref="A357" r:id="rId43" display="The method and tables are from Persily and de Jonge (2017)" xr:uid="{00000000-0004-0000-0000-000035000000}"/>
    <hyperlink ref="C399" r:id="rId44" display="Made public through Twitter" xr:uid="{00000000-0004-0000-0000-000036000000}"/>
  </hyperlinks>
  <pageMargins left="0.7" right="0.7" top="0.75" bottom="0.75" header="0.3" footer="0.3"/>
  <pageSetup orientation="portrait" horizontalDpi="1200" verticalDpi="120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CE2F-83F6-4324-AED2-C18EDA74AB6C}">
  <dimension ref="A1:E18"/>
  <sheetViews>
    <sheetView zoomScaleNormal="100" workbookViewId="0">
      <pane xSplit="1" ySplit="2" topLeftCell="B3" activePane="bottomRight" state="frozen"/>
      <selection activeCell="A4" sqref="A4"/>
      <selection pane="topRight" activeCell="A4" sqref="A4"/>
      <selection pane="bottomLeft" activeCell="A4" sqref="A4"/>
      <selection pane="bottomRight" activeCell="C8" sqref="C8"/>
    </sheetView>
  </sheetViews>
  <sheetFormatPr defaultRowHeight="15" x14ac:dyDescent="0.25"/>
  <cols>
    <col min="1" max="1" width="25.5703125" customWidth="1"/>
    <col min="2" max="2" width="23.5703125" customWidth="1"/>
    <col min="3" max="3" width="15" customWidth="1"/>
    <col min="4" max="4" width="11.85546875" customWidth="1"/>
    <col min="5" max="5" width="45.5703125" customWidth="1"/>
  </cols>
  <sheetData>
    <row r="1" spans="1:5" ht="15.75" x14ac:dyDescent="0.25">
      <c r="A1" s="11" t="s">
        <v>73</v>
      </c>
      <c r="B1" s="11"/>
      <c r="C1" s="11"/>
      <c r="D1" s="3"/>
      <c r="E1" s="3"/>
    </row>
    <row r="2" spans="1:5" ht="15.75" x14ac:dyDescent="0.25">
      <c r="A2" s="12" t="s">
        <v>25</v>
      </c>
      <c r="B2" s="23" t="s">
        <v>27</v>
      </c>
      <c r="C2" s="12" t="s">
        <v>26</v>
      </c>
      <c r="D2" s="23">
        <v>44217</v>
      </c>
      <c r="E2" s="3"/>
    </row>
    <row r="3" spans="1:5" ht="22.5" customHeight="1" x14ac:dyDescent="0.25">
      <c r="A3" s="43" t="s">
        <v>2</v>
      </c>
      <c r="B3" s="41" t="s">
        <v>0</v>
      </c>
      <c r="C3" s="41" t="s">
        <v>5</v>
      </c>
      <c r="D3" s="41" t="s">
        <v>3</v>
      </c>
      <c r="E3" s="42" t="s">
        <v>4</v>
      </c>
    </row>
    <row r="4" spans="1:5" ht="24.4" customHeight="1" x14ac:dyDescent="0.25">
      <c r="A4" s="26" t="s">
        <v>7</v>
      </c>
      <c r="B4" s="27" t="s">
        <v>28</v>
      </c>
      <c r="C4" s="25">
        <v>101</v>
      </c>
      <c r="D4" s="27" t="s">
        <v>6</v>
      </c>
      <c r="E4" s="28" t="s">
        <v>31</v>
      </c>
    </row>
    <row r="5" spans="1:5" ht="24.4" customHeight="1" x14ac:dyDescent="0.25">
      <c r="A5" s="26" t="s">
        <v>7</v>
      </c>
      <c r="B5" s="29" t="s">
        <v>29</v>
      </c>
      <c r="C5" s="24">
        <v>89.2</v>
      </c>
      <c r="D5" s="27" t="s">
        <v>23</v>
      </c>
      <c r="E5" s="28" t="s">
        <v>32</v>
      </c>
    </row>
    <row r="6" spans="1:5" ht="24.4" customHeight="1" x14ac:dyDescent="0.25">
      <c r="A6" s="26" t="s">
        <v>7</v>
      </c>
      <c r="B6" s="29" t="s">
        <v>30</v>
      </c>
      <c r="C6" s="30">
        <v>2.7</v>
      </c>
      <c r="D6" s="27" t="s">
        <v>24</v>
      </c>
      <c r="E6" s="28" t="s">
        <v>33</v>
      </c>
    </row>
    <row r="7" spans="1:5" ht="24.4" customHeight="1" x14ac:dyDescent="0.25">
      <c r="A7" s="31" t="s">
        <v>7</v>
      </c>
      <c r="B7" s="29" t="s">
        <v>41</v>
      </c>
      <c r="C7" s="25">
        <v>27</v>
      </c>
      <c r="D7" s="27" t="s">
        <v>1</v>
      </c>
      <c r="E7" s="28" t="s">
        <v>38</v>
      </c>
    </row>
    <row r="8" spans="1:5" ht="36.75" customHeight="1" x14ac:dyDescent="0.25">
      <c r="A8" s="32" t="s">
        <v>37</v>
      </c>
      <c r="B8" s="29" t="s">
        <v>53</v>
      </c>
      <c r="C8" s="33">
        <v>433</v>
      </c>
      <c r="D8" s="27" t="s">
        <v>8</v>
      </c>
      <c r="E8" s="28" t="s">
        <v>39</v>
      </c>
    </row>
    <row r="9" spans="1:5" ht="24.4" customHeight="1" x14ac:dyDescent="0.25">
      <c r="A9" s="32" t="s">
        <v>9</v>
      </c>
      <c r="B9" s="29" t="s">
        <v>18</v>
      </c>
      <c r="C9" s="34">
        <v>0.42638888888888887</v>
      </c>
      <c r="D9" s="27" t="s">
        <v>35</v>
      </c>
      <c r="E9" s="35" t="s">
        <v>57</v>
      </c>
    </row>
    <row r="10" spans="1:5" ht="24.4" customHeight="1" x14ac:dyDescent="0.25">
      <c r="A10" s="32" t="s">
        <v>37</v>
      </c>
      <c r="B10" s="29" t="s">
        <v>54</v>
      </c>
      <c r="C10" s="33">
        <v>1063</v>
      </c>
      <c r="D10" s="27" t="s">
        <v>8</v>
      </c>
      <c r="E10" s="35" t="s">
        <v>34</v>
      </c>
    </row>
    <row r="11" spans="1:5" ht="24.4" customHeight="1" x14ac:dyDescent="0.25">
      <c r="A11" s="32" t="s">
        <v>9</v>
      </c>
      <c r="B11" s="29" t="s">
        <v>19</v>
      </c>
      <c r="C11" s="34">
        <v>0.44236111111111115</v>
      </c>
      <c r="D11" s="27" t="s">
        <v>35</v>
      </c>
      <c r="E11" s="35" t="s">
        <v>58</v>
      </c>
    </row>
    <row r="12" spans="1:5" ht="24.4" customHeight="1" x14ac:dyDescent="0.25">
      <c r="A12" s="32" t="s">
        <v>37</v>
      </c>
      <c r="B12" s="29" t="s">
        <v>55</v>
      </c>
      <c r="C12" s="33">
        <v>546</v>
      </c>
      <c r="D12" s="27" t="s">
        <v>8</v>
      </c>
      <c r="E12" s="35" t="s">
        <v>36</v>
      </c>
    </row>
    <row r="13" spans="1:5" ht="24.4" customHeight="1" x14ac:dyDescent="0.25">
      <c r="A13" s="32" t="s">
        <v>9</v>
      </c>
      <c r="B13" s="29" t="s">
        <v>20</v>
      </c>
      <c r="C13" s="34">
        <v>0.46319444444444446</v>
      </c>
      <c r="D13" s="27" t="s">
        <v>35</v>
      </c>
      <c r="E13" s="35" t="s">
        <v>59</v>
      </c>
    </row>
    <row r="14" spans="1:5" ht="36.75" customHeight="1" x14ac:dyDescent="0.25">
      <c r="A14" s="32" t="s">
        <v>37</v>
      </c>
      <c r="B14" s="29" t="s">
        <v>56</v>
      </c>
      <c r="C14" s="33">
        <v>449</v>
      </c>
      <c r="D14" s="27" t="s">
        <v>8</v>
      </c>
      <c r="E14" s="28" t="s">
        <v>40</v>
      </c>
    </row>
    <row r="15" spans="1:5" ht="24.4" customHeight="1" x14ac:dyDescent="0.25">
      <c r="A15" s="36" t="s">
        <v>9</v>
      </c>
      <c r="B15" s="37" t="s">
        <v>21</v>
      </c>
      <c r="C15" s="38">
        <v>0.47430555555555554</v>
      </c>
      <c r="D15" s="27" t="s">
        <v>35</v>
      </c>
      <c r="E15" s="39" t="s">
        <v>60</v>
      </c>
    </row>
    <row r="17" spans="3:3" x14ac:dyDescent="0.25">
      <c r="C17" s="9"/>
    </row>
    <row r="18" spans="3:3" x14ac:dyDescent="0.25">
      <c r="C18" s="16"/>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CD0B-DF69-4693-A1E6-D4B9FCC45CA4}">
  <dimension ref="A1:E10"/>
  <sheetViews>
    <sheetView zoomScaleNormal="100" workbookViewId="0">
      <selection activeCell="B4" sqref="B4"/>
    </sheetView>
  </sheetViews>
  <sheetFormatPr defaultRowHeight="15" x14ac:dyDescent="0.25"/>
  <cols>
    <col min="1" max="1" width="24.7109375" customWidth="1"/>
    <col min="2" max="2" width="28.7109375" bestFit="1" customWidth="1"/>
    <col min="3" max="3" width="17.42578125" style="7" bestFit="1" customWidth="1"/>
    <col min="4" max="4" width="11.5703125" bestFit="1" customWidth="1"/>
    <col min="5" max="5" width="44.85546875" style="13" bestFit="1" customWidth="1"/>
  </cols>
  <sheetData>
    <row r="1" spans="1:5" ht="15.75" x14ac:dyDescent="0.25">
      <c r="A1" s="11" t="s">
        <v>71</v>
      </c>
      <c r="B1" s="11"/>
      <c r="C1" s="10"/>
      <c r="D1" s="3"/>
      <c r="E1" s="3"/>
    </row>
    <row r="2" spans="1:5" ht="31.5" x14ac:dyDescent="0.25">
      <c r="A2" s="43" t="s">
        <v>2</v>
      </c>
      <c r="B2" s="41" t="s">
        <v>0</v>
      </c>
      <c r="C2" s="41" t="s">
        <v>15</v>
      </c>
      <c r="D2" s="41" t="s">
        <v>3</v>
      </c>
      <c r="E2" s="42" t="s">
        <v>4</v>
      </c>
    </row>
    <row r="3" spans="1:5" ht="24.4" customHeight="1" x14ac:dyDescent="0.25">
      <c r="A3" s="31" t="s">
        <v>7</v>
      </c>
      <c r="B3" s="27" t="s">
        <v>16</v>
      </c>
      <c r="C3" s="44">
        <f>('Example datasheet'!C5)*('Example datasheet'!C6)</f>
        <v>240.84000000000003</v>
      </c>
      <c r="D3" s="45" t="s">
        <v>44</v>
      </c>
      <c r="E3" s="46" t="s">
        <v>42</v>
      </c>
    </row>
    <row r="4" spans="1:5" ht="36.75" customHeight="1" x14ac:dyDescent="0.25">
      <c r="A4" s="47" t="s">
        <v>43</v>
      </c>
      <c r="B4" s="48" t="s">
        <v>61</v>
      </c>
      <c r="C4" s="44">
        <f>AVERAGE('Example datasheet'!C8,'Example datasheet'!C14)</f>
        <v>441</v>
      </c>
      <c r="D4" s="45" t="s">
        <v>8</v>
      </c>
      <c r="E4" s="46" t="s">
        <v>65</v>
      </c>
    </row>
    <row r="5" spans="1:5" ht="36.75" customHeight="1" x14ac:dyDescent="0.25">
      <c r="A5" s="47" t="s">
        <v>43</v>
      </c>
      <c r="B5" s="48" t="s">
        <v>62</v>
      </c>
      <c r="C5" s="44">
        <f>('Example datasheet'!C10)-('Example calculations'!C4)</f>
        <v>622</v>
      </c>
      <c r="D5" s="45" t="s">
        <v>8</v>
      </c>
      <c r="E5" s="46" t="s">
        <v>68</v>
      </c>
    </row>
    <row r="6" spans="1:5" ht="36.75" customHeight="1" x14ac:dyDescent="0.25">
      <c r="A6" s="47" t="s">
        <v>43</v>
      </c>
      <c r="B6" s="48" t="s">
        <v>63</v>
      </c>
      <c r="C6" s="44">
        <f>('Example datasheet'!C12)-('Example calculations'!C4)</f>
        <v>105</v>
      </c>
      <c r="D6" s="45" t="s">
        <v>8</v>
      </c>
      <c r="E6" s="46" t="s">
        <v>69</v>
      </c>
    </row>
    <row r="7" spans="1:5" ht="36.75" customHeight="1" x14ac:dyDescent="0.25">
      <c r="A7" s="47" t="s">
        <v>43</v>
      </c>
      <c r="B7" s="49" t="s">
        <v>64</v>
      </c>
      <c r="C7" s="50">
        <f>C6/C5</f>
        <v>0.16881028938906753</v>
      </c>
      <c r="D7" s="45" t="s">
        <v>45</v>
      </c>
      <c r="E7" s="46" t="s">
        <v>48</v>
      </c>
    </row>
    <row r="8" spans="1:5" ht="24.4" customHeight="1" x14ac:dyDescent="0.25">
      <c r="A8" s="51" t="s">
        <v>9</v>
      </c>
      <c r="B8" s="52" t="s">
        <v>17</v>
      </c>
      <c r="C8" s="53">
        <f>('Example datasheet'!C13-'Example datasheet'!C11)*60*24</f>
        <v>29.999999999999972</v>
      </c>
      <c r="D8" s="54" t="s">
        <v>47</v>
      </c>
      <c r="E8" s="55" t="s">
        <v>46</v>
      </c>
    </row>
    <row r="10" spans="1:5" x14ac:dyDescent="0.25">
      <c r="B10" s="15"/>
      <c r="C10" s="14"/>
    </row>
  </sheetData>
  <sheetProtection algorithmName="SHA-512" hashValue="hD8FBYfmOhTRYRg4bCiqCCBrp4RP6w/OteBlfipCl6C3p20f3F4/tIW7rcJlZT+9LDNCq2FX4QZ2kyP9xYBjlQ==" saltValue="5l7ixvNxE9x+bfRe5420HQ==" spinCount="100000" sheet="1" objects="1" scenarios="1"/>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5E45F-06B6-4CB1-87E7-8E2AEBD63C60}">
  <dimension ref="A1:D7"/>
  <sheetViews>
    <sheetView zoomScaleNormal="100" workbookViewId="0">
      <selection activeCell="G5" sqref="G5"/>
    </sheetView>
  </sheetViews>
  <sheetFormatPr defaultRowHeight="15" x14ac:dyDescent="0.25"/>
  <cols>
    <col min="1" max="1" width="25.5703125" customWidth="1"/>
    <col min="2" max="2" width="35.5703125" customWidth="1"/>
    <col min="3" max="3" width="13.85546875" customWidth="1"/>
    <col min="4" max="4" width="14.5703125" customWidth="1"/>
  </cols>
  <sheetData>
    <row r="1" spans="1:4" ht="15.75" x14ac:dyDescent="0.25">
      <c r="A1" s="11" t="s">
        <v>67</v>
      </c>
      <c r="B1" s="11"/>
      <c r="C1" s="11"/>
      <c r="D1" s="3"/>
    </row>
    <row r="2" spans="1:4" ht="31.5" x14ac:dyDescent="0.25">
      <c r="A2" s="43" t="s">
        <v>2</v>
      </c>
      <c r="B2" s="41" t="s">
        <v>0</v>
      </c>
      <c r="C2" s="41" t="s">
        <v>15</v>
      </c>
      <c r="D2" s="42" t="s">
        <v>3</v>
      </c>
    </row>
    <row r="3" spans="1:4" ht="24.4" customHeight="1" x14ac:dyDescent="0.25">
      <c r="A3" s="31" t="s">
        <v>10</v>
      </c>
      <c r="B3" s="27" t="s">
        <v>52</v>
      </c>
      <c r="C3" s="56">
        <f>-LN('Example calculations'!C7)/('Example calculations'!C8/60)</f>
        <v>3.5579594851633156</v>
      </c>
      <c r="D3" s="46" t="s">
        <v>14</v>
      </c>
    </row>
    <row r="4" spans="1:4" ht="24.4" customHeight="1" x14ac:dyDescent="0.25">
      <c r="A4" s="31" t="s">
        <v>10</v>
      </c>
      <c r="B4" s="48" t="s">
        <v>11</v>
      </c>
      <c r="C4" s="57">
        <f>C3*'Example calculations'!C3</f>
        <v>856.89896240673306</v>
      </c>
      <c r="D4" s="46" t="s">
        <v>50</v>
      </c>
    </row>
    <row r="5" spans="1:4" ht="24.4" customHeight="1" x14ac:dyDescent="0.25">
      <c r="A5" s="31" t="s">
        <v>10</v>
      </c>
      <c r="B5" s="48" t="s">
        <v>12</v>
      </c>
      <c r="C5" s="58">
        <f>(C4*1000/3600)/('Example datasheet'!C7)</f>
        <v>8.8158329465713283</v>
      </c>
      <c r="D5" s="46" t="s">
        <v>49</v>
      </c>
    </row>
    <row r="6" spans="1:4" ht="24.4" customHeight="1" x14ac:dyDescent="0.25">
      <c r="A6" s="59" t="s">
        <v>10</v>
      </c>
      <c r="B6" s="52" t="s">
        <v>13</v>
      </c>
      <c r="C6" s="60">
        <f>(C4*1000/3600)/'Example datasheet'!C4</f>
        <v>2.356707817400256</v>
      </c>
      <c r="D6" s="55" t="s">
        <v>51</v>
      </c>
    </row>
    <row r="7" spans="1:4" x14ac:dyDescent="0.25">
      <c r="A7" s="19"/>
    </row>
  </sheetData>
  <sheetProtection algorithmName="SHA-512" hashValue="tSItoVfWsUNtQAr4tetsETUkYbvXEUZ1YOSGrmfksoJ2Cjms1n+AXG+RiIAXyQUMCfAZJ50pLYk7hFZeveNT6w==" saltValue="OgEfpcgHP74tQRQTUsa41g==" spinCount="100000" sheet="1" objects="1" scenarios="1"/>
  <pageMargins left="0.7" right="0.7" top="0.75" bottom="0.75" header="0.3" footer="0.3"/>
  <pageSetup orientation="portrait" r:id="rId1"/>
  <ignoredErrors>
    <ignoredError sqref="C3" unlocked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A52CA-FF93-4E08-BEB4-7069C8A0554F}">
  <dimension ref="A1:E17"/>
  <sheetViews>
    <sheetView zoomScaleNormal="100" workbookViewId="0">
      <pane xSplit="1" ySplit="2" topLeftCell="B3" activePane="bottomRight" state="frozen"/>
      <selection activeCell="A4" sqref="A4"/>
      <selection pane="topRight" activeCell="A4" sqref="A4"/>
      <selection pane="bottomLeft" activeCell="A4" sqref="A4"/>
      <selection pane="bottomRight" activeCell="E3" sqref="E3"/>
    </sheetView>
  </sheetViews>
  <sheetFormatPr defaultRowHeight="15" x14ac:dyDescent="0.25"/>
  <cols>
    <col min="1" max="1" width="25.5703125" customWidth="1"/>
    <col min="2" max="2" width="20.140625" bestFit="1" customWidth="1"/>
    <col min="3" max="3" width="12.5703125" bestFit="1" customWidth="1"/>
    <col min="4" max="4" width="8.140625" bestFit="1" customWidth="1"/>
    <col min="5" max="5" width="46.28515625" bestFit="1" customWidth="1"/>
  </cols>
  <sheetData>
    <row r="1" spans="1:5" ht="15.75" x14ac:dyDescent="0.25">
      <c r="A1" s="11" t="s">
        <v>74</v>
      </c>
      <c r="B1" s="11"/>
      <c r="C1" s="11"/>
      <c r="D1" s="3"/>
      <c r="E1" s="3"/>
    </row>
    <row r="2" spans="1:5" ht="15.75" x14ac:dyDescent="0.25">
      <c r="A2" s="12" t="s">
        <v>25</v>
      </c>
      <c r="B2" s="18"/>
      <c r="C2" s="12" t="s">
        <v>26</v>
      </c>
      <c r="D2" s="18"/>
      <c r="E2" s="3"/>
    </row>
    <row r="3" spans="1:5" ht="22.5" customHeight="1" x14ac:dyDescent="0.25">
      <c r="A3" s="40" t="s">
        <v>2</v>
      </c>
      <c r="B3" s="41" t="s">
        <v>0</v>
      </c>
      <c r="C3" s="41" t="s">
        <v>5</v>
      </c>
      <c r="D3" s="41" t="s">
        <v>3</v>
      </c>
      <c r="E3" s="42" t="s">
        <v>4</v>
      </c>
    </row>
    <row r="4" spans="1:5" ht="24.4" customHeight="1" x14ac:dyDescent="0.25">
      <c r="A4" s="26" t="s">
        <v>7</v>
      </c>
      <c r="B4" s="27" t="s">
        <v>28</v>
      </c>
      <c r="C4" s="61" t="s">
        <v>75</v>
      </c>
      <c r="D4" s="27" t="s">
        <v>6</v>
      </c>
      <c r="E4" s="28" t="s">
        <v>31</v>
      </c>
    </row>
    <row r="5" spans="1:5" ht="24.4" customHeight="1" x14ac:dyDescent="0.25">
      <c r="A5" s="26" t="s">
        <v>7</v>
      </c>
      <c r="B5" s="29" t="s">
        <v>29</v>
      </c>
      <c r="C5" s="61" t="s">
        <v>75</v>
      </c>
      <c r="D5" s="27" t="s">
        <v>23</v>
      </c>
      <c r="E5" s="28" t="s">
        <v>32</v>
      </c>
    </row>
    <row r="6" spans="1:5" ht="24.4" customHeight="1" x14ac:dyDescent="0.25">
      <c r="A6" s="26" t="s">
        <v>7</v>
      </c>
      <c r="B6" s="29" t="s">
        <v>30</v>
      </c>
      <c r="C6" s="61" t="s">
        <v>75</v>
      </c>
      <c r="D6" s="27" t="s">
        <v>24</v>
      </c>
      <c r="E6" s="28" t="s">
        <v>33</v>
      </c>
    </row>
    <row r="7" spans="1:5" ht="24.4" customHeight="1" x14ac:dyDescent="0.25">
      <c r="A7" s="31" t="s">
        <v>7</v>
      </c>
      <c r="B7" s="29" t="s">
        <v>41</v>
      </c>
      <c r="C7" s="61" t="s">
        <v>75</v>
      </c>
      <c r="D7" s="27" t="s">
        <v>1</v>
      </c>
      <c r="E7" s="28" t="s">
        <v>38</v>
      </c>
    </row>
    <row r="8" spans="1:5" ht="36.75" customHeight="1" x14ac:dyDescent="0.25">
      <c r="A8" s="32" t="s">
        <v>37</v>
      </c>
      <c r="B8" s="29" t="s">
        <v>53</v>
      </c>
      <c r="C8" s="61" t="s">
        <v>75</v>
      </c>
      <c r="D8" s="27" t="s">
        <v>8</v>
      </c>
      <c r="E8" s="28" t="s">
        <v>39</v>
      </c>
    </row>
    <row r="9" spans="1:5" ht="24.4" customHeight="1" x14ac:dyDescent="0.25">
      <c r="A9" s="32" t="s">
        <v>9</v>
      </c>
      <c r="B9" s="29" t="s">
        <v>18</v>
      </c>
      <c r="C9" s="61" t="s">
        <v>75</v>
      </c>
      <c r="D9" s="27" t="s">
        <v>35</v>
      </c>
      <c r="E9" s="35" t="s">
        <v>57</v>
      </c>
    </row>
    <row r="10" spans="1:5" ht="24.4" customHeight="1" x14ac:dyDescent="0.25">
      <c r="A10" s="32" t="s">
        <v>37</v>
      </c>
      <c r="B10" s="29" t="s">
        <v>54</v>
      </c>
      <c r="C10" s="61" t="s">
        <v>75</v>
      </c>
      <c r="D10" s="27" t="s">
        <v>8</v>
      </c>
      <c r="E10" s="35" t="s">
        <v>34</v>
      </c>
    </row>
    <row r="11" spans="1:5" ht="24.4" customHeight="1" x14ac:dyDescent="0.25">
      <c r="A11" s="32" t="s">
        <v>9</v>
      </c>
      <c r="B11" s="29" t="s">
        <v>19</v>
      </c>
      <c r="C11" s="61" t="s">
        <v>75</v>
      </c>
      <c r="D11" s="27" t="s">
        <v>35</v>
      </c>
      <c r="E11" s="35" t="s">
        <v>58</v>
      </c>
    </row>
    <row r="12" spans="1:5" ht="24.4" customHeight="1" x14ac:dyDescent="0.25">
      <c r="A12" s="32" t="s">
        <v>37</v>
      </c>
      <c r="B12" s="29" t="s">
        <v>55</v>
      </c>
      <c r="C12" s="61" t="s">
        <v>75</v>
      </c>
      <c r="D12" s="27" t="s">
        <v>8</v>
      </c>
      <c r="E12" s="35" t="s">
        <v>36</v>
      </c>
    </row>
    <row r="13" spans="1:5" ht="24.4" customHeight="1" x14ac:dyDescent="0.25">
      <c r="A13" s="32" t="s">
        <v>9</v>
      </c>
      <c r="B13" s="29" t="s">
        <v>20</v>
      </c>
      <c r="C13" s="61" t="s">
        <v>75</v>
      </c>
      <c r="D13" s="27" t="s">
        <v>35</v>
      </c>
      <c r="E13" s="35" t="s">
        <v>59</v>
      </c>
    </row>
    <row r="14" spans="1:5" ht="36.75" customHeight="1" x14ac:dyDescent="0.25">
      <c r="A14" s="32" t="s">
        <v>37</v>
      </c>
      <c r="B14" s="29" t="s">
        <v>56</v>
      </c>
      <c r="C14" s="61" t="s">
        <v>75</v>
      </c>
      <c r="D14" s="27" t="s">
        <v>8</v>
      </c>
      <c r="E14" s="28" t="s">
        <v>40</v>
      </c>
    </row>
    <row r="15" spans="1:5" ht="24.4" customHeight="1" x14ac:dyDescent="0.25">
      <c r="A15" s="36" t="s">
        <v>9</v>
      </c>
      <c r="B15" s="37" t="s">
        <v>21</v>
      </c>
      <c r="C15" s="61" t="s">
        <v>75</v>
      </c>
      <c r="D15" s="27" t="s">
        <v>35</v>
      </c>
      <c r="E15" s="39" t="s">
        <v>60</v>
      </c>
    </row>
    <row r="17" spans="3:3" x14ac:dyDescent="0.25">
      <c r="C17" s="9"/>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B086-2F5E-4086-82ED-707236170A72}">
  <dimension ref="A1:E10"/>
  <sheetViews>
    <sheetView zoomScaleNormal="100" workbookViewId="0">
      <selection activeCell="A2" sqref="A2:E2"/>
    </sheetView>
  </sheetViews>
  <sheetFormatPr defaultRowHeight="15" x14ac:dyDescent="0.25"/>
  <cols>
    <col min="1" max="1" width="25.140625" style="21" customWidth="1"/>
    <col min="2" max="2" width="28.7109375" bestFit="1" customWidth="1"/>
    <col min="3" max="3" width="17.42578125" style="7" bestFit="1" customWidth="1"/>
    <col min="4" max="4" width="11.5703125" bestFit="1" customWidth="1"/>
    <col min="5" max="5" width="44.85546875" style="13" bestFit="1" customWidth="1"/>
  </cols>
  <sheetData>
    <row r="1" spans="1:5" ht="15.75" x14ac:dyDescent="0.25">
      <c r="A1" s="22" t="s">
        <v>72</v>
      </c>
      <c r="B1" s="11"/>
      <c r="C1" s="10"/>
      <c r="D1" s="3"/>
      <c r="E1" s="3"/>
    </row>
    <row r="2" spans="1:5" ht="31.5" x14ac:dyDescent="0.25">
      <c r="A2" s="43" t="s">
        <v>2</v>
      </c>
      <c r="B2" s="41" t="s">
        <v>0</v>
      </c>
      <c r="C2" s="41" t="s">
        <v>15</v>
      </c>
      <c r="D2" s="41" t="s">
        <v>3</v>
      </c>
      <c r="E2" s="42" t="s">
        <v>4</v>
      </c>
    </row>
    <row r="3" spans="1:5" ht="24.4" customHeight="1" x14ac:dyDescent="0.25">
      <c r="A3" s="31" t="s">
        <v>7</v>
      </c>
      <c r="B3" s="27" t="s">
        <v>16</v>
      </c>
      <c r="C3" s="44" t="e">
        <f>('Blank datasheet'!C5)*('Blank datasheet'!C6)</f>
        <v>#VALUE!</v>
      </c>
      <c r="D3" s="45" t="s">
        <v>44</v>
      </c>
      <c r="E3" s="46" t="s">
        <v>42</v>
      </c>
    </row>
    <row r="4" spans="1:5" ht="36.75" customHeight="1" x14ac:dyDescent="0.25">
      <c r="A4" s="47" t="s">
        <v>43</v>
      </c>
      <c r="B4" s="48" t="s">
        <v>61</v>
      </c>
      <c r="C4" s="44" t="e">
        <f>AVERAGE('Blank datasheet'!C8,'Blank datasheet'!C14)</f>
        <v>#DIV/0!</v>
      </c>
      <c r="D4" s="45" t="s">
        <v>8</v>
      </c>
      <c r="E4" s="46" t="s">
        <v>65</v>
      </c>
    </row>
    <row r="5" spans="1:5" ht="36.75" customHeight="1" x14ac:dyDescent="0.25">
      <c r="A5" s="47" t="s">
        <v>43</v>
      </c>
      <c r="B5" s="48" t="s">
        <v>62</v>
      </c>
      <c r="C5" s="44" t="e">
        <f>('Blank datasheet'!C10)-('Blank calculations'!C4)</f>
        <v>#VALUE!</v>
      </c>
      <c r="D5" s="45" t="s">
        <v>8</v>
      </c>
      <c r="E5" s="46" t="s">
        <v>68</v>
      </c>
    </row>
    <row r="6" spans="1:5" ht="36.75" customHeight="1" x14ac:dyDescent="0.25">
      <c r="A6" s="47" t="s">
        <v>43</v>
      </c>
      <c r="B6" s="48" t="s">
        <v>63</v>
      </c>
      <c r="C6" s="44" t="e">
        <f>('Blank datasheet'!C12)-('Blank calculations'!C4)</f>
        <v>#VALUE!</v>
      </c>
      <c r="D6" s="45" t="s">
        <v>8</v>
      </c>
      <c r="E6" s="46" t="s">
        <v>69</v>
      </c>
    </row>
    <row r="7" spans="1:5" ht="36.75" customHeight="1" x14ac:dyDescent="0.25">
      <c r="A7" s="47" t="s">
        <v>43</v>
      </c>
      <c r="B7" s="49" t="s">
        <v>64</v>
      </c>
      <c r="C7" s="50" t="e">
        <f>C6/C5</f>
        <v>#VALUE!</v>
      </c>
      <c r="D7" s="45" t="s">
        <v>45</v>
      </c>
      <c r="E7" s="46" t="s">
        <v>48</v>
      </c>
    </row>
    <row r="8" spans="1:5" ht="24.4" customHeight="1" x14ac:dyDescent="0.25">
      <c r="A8" s="51" t="s">
        <v>9</v>
      </c>
      <c r="B8" s="52" t="s">
        <v>17</v>
      </c>
      <c r="C8" s="53" t="e">
        <f>('Blank datasheet'!C13-'Blank datasheet'!C11)*60*24</f>
        <v>#VALUE!</v>
      </c>
      <c r="D8" s="54" t="s">
        <v>47</v>
      </c>
      <c r="E8" s="55" t="s">
        <v>46</v>
      </c>
    </row>
    <row r="10" spans="1:5" x14ac:dyDescent="0.25">
      <c r="B10" s="15"/>
      <c r="C10" s="14"/>
    </row>
  </sheetData>
  <sheetProtection algorithmName="SHA-512" hashValue="8GjjYMn+A2yhzznMez8miauLo+hihsUVso0v+8039200Lirwfv3P6V9/GkdgbZP0REW/aEeaOnZYDT9Aw+VgWg==" saltValue="uPA5PfsAeubZ6iz5a/gQqg==" spinCount="100000" sheet="1" objects="1" scenarios="1"/>
  <pageMargins left="0.7" right="0.7" top="0.75" bottom="0.75" header="0.3" footer="0.3"/>
  <pageSetup orientation="portrait" r:id="rId1"/>
  <ignoredErrors>
    <ignoredError sqref="C4:C8" evalError="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D49A5-5AC5-45FA-A044-7BC8D25F9EB9}">
  <dimension ref="A1:D7"/>
  <sheetViews>
    <sheetView zoomScaleNormal="100" workbookViewId="0">
      <selection activeCell="B9" sqref="B9"/>
    </sheetView>
  </sheetViews>
  <sheetFormatPr defaultRowHeight="15" x14ac:dyDescent="0.25"/>
  <cols>
    <col min="1" max="1" width="20" customWidth="1"/>
    <col min="2" max="2" width="35.5703125" customWidth="1"/>
    <col min="3" max="3" width="13.85546875" customWidth="1"/>
    <col min="4" max="4" width="14.5703125" customWidth="1"/>
  </cols>
  <sheetData>
    <row r="1" spans="1:4" ht="15.75" x14ac:dyDescent="0.25">
      <c r="A1" s="11" t="s">
        <v>22</v>
      </c>
      <c r="B1" s="11"/>
      <c r="C1" s="11"/>
      <c r="D1" s="3"/>
    </row>
    <row r="2" spans="1:4" ht="31.5" x14ac:dyDescent="0.25">
      <c r="A2" s="43" t="s">
        <v>2</v>
      </c>
      <c r="B2" s="41" t="s">
        <v>0</v>
      </c>
      <c r="C2" s="41" t="s">
        <v>15</v>
      </c>
      <c r="D2" s="42" t="s">
        <v>3</v>
      </c>
    </row>
    <row r="3" spans="1:4" ht="24.4" customHeight="1" x14ac:dyDescent="0.25">
      <c r="A3" s="31" t="s">
        <v>10</v>
      </c>
      <c r="B3" s="27" t="s">
        <v>52</v>
      </c>
      <c r="C3" s="56" t="e">
        <f>-LN('Blank calculations'!C7)/('Blank calculations'!C8/60)</f>
        <v>#VALUE!</v>
      </c>
      <c r="D3" s="46" t="s">
        <v>14</v>
      </c>
    </row>
    <row r="4" spans="1:4" ht="24.4" customHeight="1" x14ac:dyDescent="0.25">
      <c r="A4" s="31" t="s">
        <v>10</v>
      </c>
      <c r="B4" s="48" t="s">
        <v>11</v>
      </c>
      <c r="C4" s="57" t="e">
        <f>C3*'Blank calculations'!C3</f>
        <v>#VALUE!</v>
      </c>
      <c r="D4" s="46" t="s">
        <v>50</v>
      </c>
    </row>
    <row r="5" spans="1:4" ht="24.4" customHeight="1" x14ac:dyDescent="0.25">
      <c r="A5" s="31" t="s">
        <v>10</v>
      </c>
      <c r="B5" s="48" t="s">
        <v>12</v>
      </c>
      <c r="C5" s="58" t="e">
        <f>(C4*1000/3600)/('Blank datasheet'!C7)</f>
        <v>#VALUE!</v>
      </c>
      <c r="D5" s="46" t="s">
        <v>49</v>
      </c>
    </row>
    <row r="6" spans="1:4" ht="24.4" customHeight="1" x14ac:dyDescent="0.25">
      <c r="A6" s="59" t="s">
        <v>10</v>
      </c>
      <c r="B6" s="52" t="s">
        <v>13</v>
      </c>
      <c r="C6" s="60" t="e">
        <f>(C4*1000/3600)/'Blank datasheet'!C4</f>
        <v>#VALUE!</v>
      </c>
      <c r="D6" s="55" t="s">
        <v>51</v>
      </c>
    </row>
    <row r="7" spans="1:4" x14ac:dyDescent="0.25">
      <c r="A7" s="19"/>
    </row>
  </sheetData>
  <sheetProtection algorithmName="SHA-512" hashValue="uPBoX75Hnl6SJQBmERzsk2M18KHEwmUcfcg7HCzlqyn4HcvJy7QDeSyW/21VPvN8YppFu+z/d2YdwdK3/gvaGA==" saltValue="0kLD+XeQYlp89xPR2271uA=="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AFAD7B5E30FFC34FAA00DF25AFC8C7F9" ma:contentTypeVersion="1" ma:contentTypeDescription="Create a new document." ma:contentTypeScope="" ma:versionID="18cff7e2506630752521c365be877538">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74cda8d68a469f7aac180c2f7451b3c1"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2:News_x0020_Highlight" minOccurs="0"/>
                <xsd:element ref="ns2:Health_x0020_Aler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1"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9a0f6eb7-bd68-4f59-97bd-9114eeb6b724" ma:termSetId="40e4449d-bf1d-4e80-8478-ecfbe04b300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9a0f6eb7-bd68-4f59-97bd-9114eeb6b724" ma:termSetId="32858045-b290-4c1a-9313-e286e63cb67e"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9a0f6eb7-bd68-4f59-97bd-9114eeb6b724" ma:termSetId="9545d098-3c3e-443d-a3cc-3f9ced564b10"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29;#English (United States)|8f67e8f0-30aa-4f55-b6ce-e3163530a2da" ma:fieldId="{e703b7d8-b628-4097-bcc8-d89d108ab72a}" ma:sspId="9a0f6eb7-bd68-4f59-97bd-9114eeb6b724" ma:termSetId="79a7d6ea-e7a5-4c3f-abf7-0b82a0b1b7b8" ma:anchorId="00000000-0000-0000-0000-000000000000" ma:open="false" ma:isKeyword="false">
      <xsd:complexType>
        <xsd:sequence>
          <xsd:element ref="pc:Terms" minOccurs="0" maxOccurs="1"/>
        </xsd:sequence>
      </xsd:complexType>
    </xsd:element>
    <xsd:element name="News_x0020_Highlight" ma:index="18" nillable="true" ma:displayName="News Highlight" ma:description="If checked, this page will be displayed in news highlight section " ma:internalName="News_x0020_Highlight">
      <xsd:simpleType>
        <xsd:restriction base="dms:Boolean"/>
      </xsd:simpleType>
    </xsd:element>
    <xsd:element name="Health_x0020_Alert" ma:index="19" nillable="true" ma:displayName="Health Alert" ma:description="If checked, this page will be displayed in health alert section" ma:internalName="Health_x0020_Aler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ews_x0020_Highlight xmlns="a48324c4-7d20-48d3-8188-32763737222b">false</News_x0020_Highlight>
    <off2d280d04f435e8ad65f64297220d7 xmlns="a48324c4-7d20-48d3-8188-32763737222b">
      <Terms xmlns="http://schemas.microsoft.com/office/infopath/2007/PartnerControls"/>
    </off2d280d04f435e8ad65f64297220d7>
    <Health_x0020_Alert xmlns="a48324c4-7d20-48d3-8188-32763737222b">false</Health_x0020_Alert>
    <TaxCatchAll xmlns="a48324c4-7d20-48d3-8188-32763737222b">
      <Value>241</Value>
      <Value>290</Value>
      <Value>288</Value>
      <Value>230</Value>
      <Value>489</Value>
      <Value>191</Value>
      <Value>124</Value>
      <Value>115</Value>
      <Value>114</Value>
      <Value>97</Value>
    </TaxCatchAll>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CD31AFF-ADFC-46E8-B1D5-2236A0B729BB}">
  <ds:schemaRefs>
    <ds:schemaRef ds:uri="http://schemas.microsoft.com/sharepoint/v3/contenttype/forms"/>
  </ds:schemaRefs>
</ds:datastoreItem>
</file>

<file path=customXml/itemProps2.xml><?xml version="1.0" encoding="utf-8"?>
<ds:datastoreItem xmlns:ds="http://schemas.openxmlformats.org/officeDocument/2006/customXml" ds:itemID="{787B2676-BEF9-4BC5-88E2-944615D33DF7}"/>
</file>

<file path=customXml/itemProps3.xml><?xml version="1.0" encoding="utf-8"?>
<ds:datastoreItem xmlns:ds="http://schemas.openxmlformats.org/officeDocument/2006/customXml" ds:itemID="{E3398249-A4B5-4C9D-8D06-D9BD3BD0BD80}">
  <ds:schemaRefs>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infopath/2007/PartnerControls"/>
    <ds:schemaRef ds:uri="91a4285b-d41e-41c2-a803-11546f61b96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Example datasheet</vt:lpstr>
      <vt:lpstr>Example calculations</vt:lpstr>
      <vt:lpstr>Example estimated VR</vt:lpstr>
      <vt:lpstr>Blank datasheet</vt:lpstr>
      <vt:lpstr>Blank calculations</vt:lpstr>
      <vt:lpstr>Blank estimated VR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Datasheet for estimating VR from CO2 decay rates - SI Units</dc:title>
  <dc:creator>CDPH</dc:creator>
  <cp:lastModifiedBy>Adams, Rachel@CDPH</cp:lastModifiedBy>
  <cp:lastPrinted>2020-06-12T22:22:24Z</cp:lastPrinted>
  <dcterms:created xsi:type="dcterms:W3CDTF">2019-07-16T20:39:31Z</dcterms:created>
  <dcterms:modified xsi:type="dcterms:W3CDTF">2021-05-05T20:56:37Z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0x0101002CC577673628EB48993F371F1850BF7D00AFAD7B5E30FFC34FAA00DF25AFC8C7F9</vt:lpwstr>
  </property>
  <property fmtid="{D5CDD505-2E9C-101B-9397-08002B2CF9AE}" pid="3" name="Order">
    <vt:r8>90100</vt:r8>
  </property>
  <property fmtid="{D5CDD505-2E9C-101B-9397-08002B2CF9AE}" pid="4" name="xd_ProgID">
    <vt:lpwstr/>
  </property>
  <property fmtid="{D5CDD505-2E9C-101B-9397-08002B2CF9AE}" pid="5" name="_CopySource">
    <vt:lpwstr>https://my.cdph.ca.gov/sites/ehlb/IAQ/Shared Documents/SARS-CoV-2/Interactive model with scenario analysis result-R1-071520.xlsx</vt:lpwstr>
  </property>
  <property fmtid="{D5CDD505-2E9C-101B-9397-08002B2CF9AE}" pid="6" name="TemplateUrl">
    <vt:lpwstr/>
  </property>
  <property fmtid="{D5CDD505-2E9C-101B-9397-08002B2CF9AE}" pid="8" name="Topic">
    <vt:lpwstr/>
  </property>
  <property fmtid="{D5CDD505-2E9C-101B-9397-08002B2CF9AE}" pid="9" name="CDPH Audience">
    <vt:lpwstr/>
  </property>
  <property fmtid="{D5CDD505-2E9C-101B-9397-08002B2CF9AE}" pid="10" name="Program">
    <vt:lpwstr/>
  </property>
</Properties>
</file>