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202300"/>
  <mc:AlternateContent xmlns:mc="http://schemas.openxmlformats.org/markup-compatibility/2006">
    <mc:Choice Requires="x15">
      <x15ac:absPath xmlns:x15ac="http://schemas.microsoft.com/office/spreadsheetml/2010/11/ac" url="C:\Users\sramzan\Desktop\"/>
    </mc:Choice>
  </mc:AlternateContent>
  <xr:revisionPtr revIDLastSave="0" documentId="8_{37E10E5E-D433-4F77-A0F6-775B6527E9A8}" xr6:coauthVersionLast="47" xr6:coauthVersionMax="47" xr10:uidLastSave="{00000000-0000-0000-0000-000000000000}"/>
  <workbookProtection workbookAlgorithmName="SHA-512" workbookHashValue="6oJ0s1gawN6N08RcZgCdegAX/ap4FXCTFp+u/8LpoXupf8HdRuwr3/UzGeDbHs+Z2lolouwC2YUD7dqD2U4Nmw==" workbookSaltValue="hxMciLfizdmWrVFzFr9vdg==" workbookSpinCount="100000" lockStructure="1"/>
  <bookViews>
    <workbookView xWindow="-120" yWindow="-120" windowWidth="29040" windowHeight="15720" activeTab="3" xr2:uid="{5F6104F3-60A7-4FDA-BE2D-BB9CDBB437EA}"/>
  </bookViews>
  <sheets>
    <sheet name="Certification Type" sheetId="2" r:id="rId1"/>
    <sheet name="Cert Period Explained" sheetId="7" r:id="rId2"/>
    <sheet name="CNA Calculator" sheetId="4" r:id="rId3"/>
    <sheet name="HHA Calculator" sheetId="6" r:id="rId4"/>
    <sheet name="CHT Calculator" sheetId="5" r:id="rId5"/>
  </sheets>
  <definedNames>
    <definedName name="Y1StopBee">AND(ISNUMBER('CNA Calculator'!XFB1), 'CNA Calculator'!XFB1&gt;=0, 'CNA Calculator'!XFB1&lt;=11)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8" i="6" l="1"/>
  <c r="D36" i="5"/>
  <c r="O36" i="6"/>
  <c r="O42" i="4"/>
  <c r="O40" i="4"/>
  <c r="L44" i="4"/>
  <c r="A47" i="4" s="1"/>
  <c r="M39" i="5"/>
  <c r="A39" i="5"/>
  <c r="M42" i="6"/>
  <c r="M40" i="6"/>
  <c r="O40" i="6" s="1"/>
  <c r="J25" i="6"/>
  <c r="J23" i="6" s="1"/>
  <c r="J28" i="4"/>
  <c r="J26" i="4" s="1"/>
  <c r="G28" i="4" s="1"/>
  <c r="B23" i="5"/>
  <c r="E33" i="5" s="1"/>
  <c r="B21" i="5"/>
  <c r="C33" i="5" s="1"/>
  <c r="K41" i="5"/>
  <c r="G23" i="6" l="1"/>
  <c r="C36" i="6" s="1"/>
  <c r="O44" i="4"/>
  <c r="G50" i="4"/>
  <c r="G43" i="6"/>
  <c r="G52" i="4"/>
  <c r="L46" i="4"/>
  <c r="G25" i="6"/>
  <c r="C38" i="6" s="1"/>
  <c r="E36" i="6"/>
  <c r="E38" i="6"/>
  <c r="G26" i="4"/>
  <c r="C40" i="4" s="1"/>
  <c r="C42" i="4"/>
  <c r="E42" i="4"/>
  <c r="E40" i="4"/>
</calcChain>
</file>

<file path=xl/sharedStrings.xml><?xml version="1.0" encoding="utf-8"?>
<sst xmlns="http://schemas.openxmlformats.org/spreadsheetml/2006/main" count="135" uniqueCount="84">
  <si>
    <t>From:</t>
  </si>
  <si>
    <t>To:</t>
  </si>
  <si>
    <t>Certified Nurse Assistant (CNA)</t>
  </si>
  <si>
    <t>Home Health Aide (HHA)</t>
  </si>
  <si>
    <t>Second Year of Certification Period:</t>
  </si>
  <si>
    <t xml:space="preserve">and </t>
  </si>
  <si>
    <t>and</t>
  </si>
  <si>
    <t>Total number of CEUS completed during certification period:</t>
  </si>
  <si>
    <t>to</t>
  </si>
  <si>
    <t>Which certification type would you like clarification on regarding the certification period?</t>
  </si>
  <si>
    <t>Enter Expiration Date</t>
  </si>
  <si>
    <t>First Year of Certification Period:</t>
  </si>
  <si>
    <t>CDPH Approved CEU Providers</t>
  </si>
  <si>
    <t>CDPH Approved Online CEU Providers</t>
  </si>
  <si>
    <t xml:space="preserve">CERTIFIED NURSE ASSISTANT </t>
  </si>
  <si>
    <t>3. Did not exceed twenty four (24) hours of CEUS through a CDPH approved online CEU provider.</t>
  </si>
  <si>
    <t>1. Completed a minimum of forty eight (48) Continuing Education Units (CEUS)/In-Service hours through a California Department of Public Health (CDPH) approved CEU provider.</t>
  </si>
  <si>
    <t>For additional CNA renewal information visit our website:</t>
  </si>
  <si>
    <t>Enter Expiration Date:</t>
  </si>
  <si>
    <t>Reactivation Instructions</t>
  </si>
  <si>
    <t>5. Maintained criminal clearance.</t>
  </si>
  <si>
    <t>Please enter the expiration date in the format MM/DD/YY in the field below. Once entered, the calculator will automatically display the breakdown of Year 1 and Year 2 of your certification period.</t>
  </si>
  <si>
    <t>Be sure to include those hours in the CEU/In-Service total listed below for Year 1.</t>
  </si>
  <si>
    <t>HOME HEALTH AIDE</t>
  </si>
  <si>
    <t>Home Health Aides are eligible to renew every two years if the following requirements have been satisfied.</t>
  </si>
  <si>
    <t>1. Completed a minimum of twenty four (24) Continuing Education Units (CEUS)/In-Service hours through a California Department of Public Health (CDPH) approved CEU provider.</t>
  </si>
  <si>
    <t>For additional HHA renewal information visit our website:</t>
  </si>
  <si>
    <t xml:space="preserve">HHA Renewal and Application Submission Information  </t>
  </si>
  <si>
    <t>Retrain Instructions</t>
  </si>
  <si>
    <t>1. Completed a minimum of thirty (30) Continuing Education Units (CEUS)/In-Service hours during the 4 year certification period.</t>
  </si>
  <si>
    <t>For additional CHT renewal information visit our website:</t>
  </si>
  <si>
    <t xml:space="preserve">CHT Renewal and Application Submission Information  </t>
  </si>
  <si>
    <t>Please enter the expiration date in the format MM/DD/YY in the field below. Once entered, the calculator will automatically display the start and end of your certification period.</t>
  </si>
  <si>
    <t xml:space="preserve">CNA Renewal and Application Submission Information  </t>
  </si>
  <si>
    <t>Certified Hemodialysis Technicians are eligible to renew every four years if the following requirements have been satisfied.</t>
  </si>
  <si>
    <t xml:space="preserve">Certification period start date: </t>
  </si>
  <si>
    <t xml:space="preserve">Certification period end date: </t>
  </si>
  <si>
    <t>Certified Hemodialysis Technician (CHT)</t>
  </si>
  <si>
    <t>3. Completed all CEUS through a California Department of Public Health (CDPH) Approved in person CEU Provider</t>
  </si>
  <si>
    <t>CERTIFIED HEMODAILYSIS TECHNICIAN</t>
  </si>
  <si>
    <t xml:space="preserve">CERTIFICATION PERIOD CALCULATOR </t>
  </si>
  <si>
    <t>ELIGIBILITY CHECKER</t>
  </si>
  <si>
    <t>View calculated certification periods:</t>
  </si>
  <si>
    <t>Use the eligibility checker below to determine if you qualify for renewal. Enter the number of CEUS or In-Service hours completed during both Year 1 and Year 2 of your certification period. </t>
  </si>
  <si>
    <t>CEUS must be completed through a provider approved by the California Department of Public Health (CDPH).</t>
  </si>
  <si>
    <t xml:space="preserve">If your certificate was issued before the start of Year 1 of the certification period, any CEUS or In-Service hours completed during that time may be counted toward your Year 1 total. 
</t>
  </si>
  <si>
    <t>2. Completed a minimum of 12 CEUS/In-service hours in each year of the certification period.</t>
  </si>
  <si>
    <t>Year 1 CEUS Completed:</t>
  </si>
  <si>
    <t>Year 2 CEUS Completed:</t>
  </si>
  <si>
    <t>Total CEUS Completed:</t>
  </si>
  <si>
    <t>Total CEUS Completed (Year 1 + Year 2):</t>
  </si>
  <si>
    <t>If your certificate was issued before the start of the certification period, any CEUS or In-Service hours completed after issuance and before the start of the certification period are acceptable and should be included in the total CEUS/In-Service hours reported below.</t>
  </si>
  <si>
    <t>Total CEUS Completed</t>
  </si>
  <si>
    <t>Certified Nurse Assistants are eligible to renew every two years if the following requirements have been satisfied:</t>
  </si>
  <si>
    <t xml:space="preserve"> (CEUS completed during Year 1 of your certification period)</t>
  </si>
  <si>
    <t xml:space="preserve"> (CEUS completed during Year 2 of your certification period)</t>
  </si>
  <si>
    <t>Please enter the number of CEUs completed during your certification period.</t>
  </si>
  <si>
    <t>Use the eligibility checker below to determine if you qualify for renewal. Enter the number of CEUS or In-Service hours completed during your entire certification period. </t>
  </si>
  <si>
    <t>Enter the number of in person CEUS/In-service hours completed between:</t>
  </si>
  <si>
    <t>Enter the number of CEUS/In-service hours completed between:</t>
  </si>
  <si>
    <t>4. Worked for at least one day for pay under the supervision of a licensed healthcare professional.</t>
  </si>
  <si>
    <t>Expiration Date (MM/DD/YYYY):</t>
  </si>
  <si>
    <t>🧮 Example Scenario</t>
  </si>
  <si>
    <t>CERTIFICATION PERIOD LOGIC: BIRTHDAY-BASED SYSTEM</t>
  </si>
  <si>
    <t>CNA AND HHA CERTIFICATION PERIOD</t>
  </si>
  <si>
    <t>CHT CERTIFICATION PERIOD</t>
  </si>
  <si>
    <r>
      <t>Birthday</t>
    </r>
    <r>
      <rPr>
        <sz val="16"/>
        <color rgb="FF424242"/>
        <rFont val="Arial"/>
        <family val="2"/>
      </rPr>
      <t>: March 10</t>
    </r>
  </si>
  <si>
    <r>
      <t>Certificate Issued</t>
    </r>
    <r>
      <rPr>
        <sz val="16"/>
        <color rgb="FF424242"/>
        <rFont val="Arial"/>
        <family val="2"/>
      </rPr>
      <t>: April 15, 2025</t>
    </r>
  </si>
  <si>
    <r>
      <t>Expiration Date</t>
    </r>
    <r>
      <rPr>
        <sz val="16"/>
        <color rgb="FF424242"/>
        <rFont val="Arial"/>
        <family val="2"/>
      </rPr>
      <t>: March 10, 2028</t>
    </r>
  </si>
  <si>
    <t>Want to understand how the certification period works?</t>
  </si>
  <si>
    <r>
      <t>Any additional time from the effective date until the first birthday will be counted toward the first year of the certification period. 
So, if a certificate is issued </t>
    </r>
    <r>
      <rPr>
        <sz val="16"/>
        <color rgb="FF424242"/>
        <rFont val="Arial"/>
        <family val="2"/>
      </rPr>
      <t>after the individual’s birthday</t>
    </r>
    <r>
      <rPr>
        <sz val="16"/>
        <color rgb="FF424242"/>
        <rFont val="Arial"/>
        <family val="2"/>
      </rPr>
      <t>, the time between the issue date and the next birthday is </t>
    </r>
    <r>
      <rPr>
        <sz val="16"/>
        <color rgb="FF424242"/>
        <rFont val="Arial"/>
        <family val="2"/>
      </rPr>
      <t>added</t>
    </r>
    <r>
      <rPr>
        <sz val="16"/>
        <color rgb="FF424242"/>
        <rFont val="Arial"/>
        <family val="2"/>
      </rPr>
      <t> to the standard two (2) year cycle. This ensures that the certification always aligns with the individual’s birthday month for future renewals.</t>
    </r>
  </si>
  <si>
    <r>
      <t>Expiration Date</t>
    </r>
    <r>
      <rPr>
        <sz val="16"/>
        <color rgb="FF424242"/>
        <rFont val="Arial"/>
        <family val="2"/>
      </rPr>
      <t>: March 10, 2030</t>
    </r>
  </si>
  <si>
    <r>
      <t xml:space="preserve">Although the standard certification period is two (2) years, in this case the certificate is valid for </t>
    </r>
    <r>
      <rPr>
        <b/>
        <sz val="16"/>
        <color rgb="FF424242"/>
        <rFont val="Arial"/>
        <family val="2"/>
      </rPr>
      <t>two (2) years and eleven (11) months</t>
    </r>
    <r>
      <rPr>
        <sz val="16"/>
        <color rgb="FF424242"/>
        <rFont val="Arial"/>
        <family val="2"/>
      </rPr>
      <t>. This extended period results from the system calculating the expiration date by first aligning it with the applicant’s next birthday after the issue date—March 10, 2026—and then adding two full years. This approach ensures the certificate expires on the applicant’s birthday and provides sufficient time to meet both the first- and second-year renewal requirements.</t>
    </r>
  </si>
  <si>
    <r>
      <t xml:space="preserve">Although the standard certification period is four (4) years, in this case the certificate is valid for </t>
    </r>
    <r>
      <rPr>
        <b/>
        <sz val="16"/>
        <color rgb="FF424242"/>
        <rFont val="Arial"/>
        <family val="2"/>
      </rPr>
      <t>four (4) years and eleven (11) months</t>
    </r>
    <r>
      <rPr>
        <sz val="16"/>
        <color rgb="FF424242"/>
        <rFont val="Arial"/>
        <family val="2"/>
      </rPr>
      <t>. This extended period occurs because the system sets the expiration date based on the applicant’s next birthday after the issue date, then adds four full years. This ensures the certificate expires on the applicant’s birthday, maintaining consistency with the birthday-based renewal cycle.</t>
    </r>
  </si>
  <si>
    <t>Understanding the Certification Period</t>
  </si>
  <si>
    <t>So, if a certificate is issued after the individual’s birthday, it may appear longer than 4 years.</t>
  </si>
  <si>
    <t xml:space="preserve">The California Department of Public Health (CDPH) uses a birthday-based renewal cycle for CNA, HHA and CHT certifications. </t>
  </si>
  <si>
    <t xml:space="preserve">This Means: Each year of the certification period will be from one birthday to the following birthday. </t>
  </si>
  <si>
    <t>Resource Links:</t>
  </si>
  <si>
    <t>HHA Calculator</t>
  </si>
  <si>
    <t>CHT Calculator</t>
  </si>
  <si>
    <t>Certification Timeline Explained</t>
  </si>
  <si>
    <t>CNA Calculator</t>
  </si>
  <si>
    <t>Enter the number of CEUS/In-service hours completed during your certfication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</si>
</sst>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42" x14ac:knownFonts="1">
    <font>
      <sz val="11"/>
      <color theme="1"/>
      <name val="Aptos Narrow"/>
      <family val="2"/>
      <scheme val="minor"/>
    </font>
    <font>
      <u/>
      <sz val="11"/>
      <color theme="10"/>
      <name val="Aptos Narrow"/>
      <family val="2"/>
      <scheme val="minor"/>
    </font>
    <font>
      <sz val="11"/>
      <color theme="1"/>
      <name val="Arial"/>
      <family val="2"/>
    </font>
    <font>
      <b/>
      <sz val="16"/>
      <color theme="1"/>
      <name val="Arial"/>
      <family val="2"/>
    </font>
    <font>
      <sz val="16"/>
      <color theme="0"/>
      <name val="Arial"/>
      <family val="2"/>
    </font>
    <font>
      <sz val="16"/>
      <color rgb="FF0070C0"/>
      <name val="Arial"/>
      <family val="2"/>
    </font>
    <font>
      <sz val="16"/>
      <color rgb="FF00B050"/>
      <name val="Arial"/>
      <family val="2"/>
    </font>
    <font>
      <sz val="16"/>
      <name val="Arial"/>
      <family val="2"/>
    </font>
    <font>
      <sz val="16"/>
      <color theme="1"/>
      <name val="Arial"/>
      <family val="2"/>
    </font>
    <font>
      <b/>
      <sz val="24"/>
      <color theme="1"/>
      <name val="Arial"/>
      <family val="2"/>
    </font>
    <font>
      <u/>
      <sz val="24"/>
      <color theme="10"/>
      <name val="Arial"/>
      <family val="2"/>
    </font>
    <font>
      <b/>
      <sz val="16"/>
      <color rgb="FFFF0000"/>
      <name val="Arial"/>
      <family val="2"/>
    </font>
    <font>
      <sz val="16"/>
      <color rgb="FFFF0000"/>
      <name val="Arial"/>
      <family val="2"/>
    </font>
    <font>
      <b/>
      <u/>
      <sz val="16"/>
      <color theme="1"/>
      <name val="Arial"/>
      <family val="2"/>
    </font>
    <font>
      <b/>
      <sz val="16"/>
      <name val="Arial"/>
      <family val="2"/>
    </font>
    <font>
      <u/>
      <sz val="16"/>
      <color theme="10"/>
      <name val="Aptos Narrow"/>
      <family val="2"/>
      <scheme val="minor"/>
    </font>
    <font>
      <sz val="12"/>
      <color rgb="FF424242"/>
      <name val="Arial"/>
      <family val="2"/>
    </font>
    <font>
      <u/>
      <sz val="16"/>
      <color theme="4"/>
      <name val="Arial"/>
      <family val="2"/>
    </font>
    <font>
      <b/>
      <sz val="16"/>
      <color rgb="FF005100"/>
      <name val="Arial"/>
      <family val="2"/>
    </font>
    <font>
      <sz val="16"/>
      <color rgb="FF2C7E00"/>
      <name val="Arial"/>
      <family val="2"/>
    </font>
    <font>
      <b/>
      <sz val="16"/>
      <color rgb="FF00A13A"/>
      <name val="Arial"/>
      <family val="2"/>
    </font>
    <font>
      <sz val="16"/>
      <color theme="7" tint="-0.249977111117893"/>
      <name val="Arial"/>
      <family val="2"/>
    </font>
    <font>
      <b/>
      <sz val="15"/>
      <color theme="3"/>
      <name val="Aptos Narrow"/>
      <family val="2"/>
      <scheme val="minor"/>
    </font>
    <font>
      <b/>
      <sz val="13"/>
      <color theme="3"/>
      <name val="Aptos Narrow"/>
      <family val="2"/>
      <scheme val="minor"/>
    </font>
    <font>
      <b/>
      <sz val="22"/>
      <color theme="3"/>
      <name val="Aptos Narrow"/>
      <family val="2"/>
      <scheme val="minor"/>
    </font>
    <font>
      <b/>
      <sz val="26"/>
      <color theme="3"/>
      <name val="Aptos Narrow"/>
      <family val="2"/>
      <scheme val="minor"/>
    </font>
    <font>
      <b/>
      <sz val="11"/>
      <color theme="1"/>
      <name val="Aptos Narrow"/>
      <family val="2"/>
      <scheme val="minor"/>
    </font>
    <font>
      <b/>
      <sz val="16"/>
      <color theme="8" tint="-0.249977111117893"/>
      <name val="Arial"/>
      <family val="2"/>
    </font>
    <font>
      <b/>
      <sz val="20"/>
      <color theme="1"/>
      <name val="Aptos Narrow"/>
      <family val="2"/>
      <scheme val="minor"/>
    </font>
    <font>
      <sz val="16"/>
      <color rgb="FF002060"/>
      <name val="Arial"/>
      <family val="2"/>
    </font>
    <font>
      <b/>
      <sz val="16"/>
      <color rgb="FF00B050"/>
      <name val="Arial"/>
      <family val="2"/>
    </font>
    <font>
      <sz val="16"/>
      <color theme="1" tint="0.249977111117893"/>
      <name val="Arial"/>
      <family val="2"/>
    </font>
    <font>
      <sz val="18"/>
      <color rgb="FF00A13A"/>
      <name val="Aptos Narrow"/>
      <family val="2"/>
      <scheme val="minor"/>
    </font>
    <font>
      <b/>
      <sz val="16"/>
      <color rgb="FFDF0000"/>
      <name val="Arial"/>
      <family val="2"/>
    </font>
    <font>
      <sz val="12"/>
      <color rgb="FF424242"/>
      <name val="Segoe UI"/>
      <family val="2"/>
    </font>
    <font>
      <sz val="16"/>
      <color rgb="FF424242"/>
      <name val="Arial"/>
      <family val="2"/>
    </font>
    <font>
      <sz val="16"/>
      <color rgb="FF424242"/>
      <name val="Arial"/>
      <family val="2"/>
    </font>
    <font>
      <b/>
      <sz val="20"/>
      <color theme="3"/>
      <name val="Aptos Narrow"/>
      <family val="2"/>
      <scheme val="minor"/>
    </font>
    <font>
      <b/>
      <sz val="16"/>
      <color rgb="FF424242"/>
      <name val="Arial"/>
      <family val="2"/>
    </font>
    <font>
      <b/>
      <sz val="20"/>
      <color theme="1"/>
      <name val="Arial"/>
      <family val="2"/>
    </font>
    <font>
      <sz val="20"/>
      <color theme="1"/>
      <name val="Arial"/>
      <family val="2"/>
    </font>
    <font>
      <u/>
      <sz val="20"/>
      <color theme="10"/>
      <name val="Arial"/>
      <family val="2"/>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medium">
        <color rgb="FF00B050"/>
      </left>
      <right style="medium">
        <color rgb="FF00B050"/>
      </right>
      <top style="medium">
        <color rgb="FF00B050"/>
      </top>
      <bottom style="medium">
        <color rgb="FF00B050"/>
      </bottom>
      <diagonal/>
    </border>
    <border>
      <left style="thick">
        <color rgb="FF00B050"/>
      </left>
      <right style="thick">
        <color rgb="FF00B050"/>
      </right>
      <top style="thick">
        <color rgb="FF00B050"/>
      </top>
      <bottom style="thick">
        <color rgb="FF00B050"/>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s>
  <cellStyleXfs count="5">
    <xf numFmtId="0" fontId="0" fillId="0" borderId="0"/>
    <xf numFmtId="0" fontId="1" fillId="0" borderId="0" applyNumberFormat="0" applyFill="0" applyBorder="0" applyAlignment="0" applyProtection="0"/>
    <xf numFmtId="0" fontId="22" fillId="0" borderId="3" applyNumberFormat="0" applyFill="0" applyAlignment="0" applyProtection="0"/>
    <xf numFmtId="0" fontId="23" fillId="0" borderId="4" applyNumberFormat="0" applyFill="0" applyAlignment="0" applyProtection="0"/>
    <xf numFmtId="0" fontId="26" fillId="0" borderId="5" applyNumberFormat="0" applyFill="0" applyAlignment="0" applyProtection="0"/>
  </cellStyleXfs>
  <cellXfs count="95">
    <xf numFmtId="0" fontId="0" fillId="0" borderId="0" xfId="0"/>
    <xf numFmtId="0" fontId="14"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25" fillId="2" borderId="3" xfId="2" applyFont="1" applyFill="1" applyAlignment="1" applyProtection="1">
      <alignment horizontal="center"/>
    </xf>
    <xf numFmtId="0" fontId="17" fillId="2" borderId="0" xfId="1" applyFont="1" applyFill="1" applyProtection="1"/>
    <xf numFmtId="0" fontId="24" fillId="2" borderId="4" xfId="3" applyFont="1" applyFill="1" applyAlignment="1" applyProtection="1">
      <alignment horizontal="center" vertical="center"/>
    </xf>
    <xf numFmtId="0" fontId="24" fillId="2" borderId="4" xfId="3" applyFont="1" applyFill="1" applyAlignment="1" applyProtection="1">
      <alignment horizontal="left" vertical="center"/>
    </xf>
    <xf numFmtId="0" fontId="28" fillId="2" borderId="5" xfId="4" applyFont="1" applyFill="1" applyAlignment="1" applyProtection="1">
      <alignment horizontal="center" vertical="center"/>
    </xf>
    <xf numFmtId="0" fontId="8" fillId="2" borderId="0" xfId="0" applyFont="1" applyFill="1"/>
    <xf numFmtId="0" fontId="8" fillId="2" borderId="0" xfId="0" applyFont="1" applyFill="1" applyAlignment="1">
      <alignment horizontal="center" vertical="center"/>
    </xf>
    <xf numFmtId="0" fontId="5" fillId="2" borderId="0" xfId="0" applyFont="1" applyFill="1" applyAlignment="1">
      <alignment horizontal="left" wrapText="1"/>
    </xf>
    <xf numFmtId="0" fontId="13" fillId="2" borderId="0" xfId="0" applyFont="1" applyFill="1" applyAlignment="1">
      <alignment horizontal="center" vertical="center"/>
    </xf>
    <xf numFmtId="0" fontId="8" fillId="2" borderId="0" xfId="0" applyFont="1" applyFill="1" applyAlignment="1">
      <alignment vertical="center"/>
    </xf>
    <xf numFmtId="0" fontId="3" fillId="2" borderId="0" xfId="0" applyFont="1" applyFill="1" applyAlignment="1">
      <alignment vertical="center"/>
    </xf>
    <xf numFmtId="0" fontId="16" fillId="2" borderId="0" xfId="0" applyFont="1" applyFill="1"/>
    <xf numFmtId="0" fontId="8" fillId="2" borderId="0" xfId="0" applyFont="1" applyFill="1" applyAlignment="1">
      <alignment wrapText="1"/>
    </xf>
    <xf numFmtId="0" fontId="3" fillId="2" borderId="0" xfId="0" applyFont="1" applyFill="1" applyAlignment="1">
      <alignment vertical="top"/>
    </xf>
    <xf numFmtId="0" fontId="7" fillId="2" borderId="0" xfId="0" applyFont="1" applyFill="1" applyAlignment="1">
      <alignment wrapText="1"/>
    </xf>
    <xf numFmtId="0" fontId="6" fillId="2" borderId="0" xfId="0" applyFont="1" applyFill="1"/>
    <xf numFmtId="0" fontId="7" fillId="2" borderId="0" xfId="0" applyFont="1" applyFill="1" applyAlignment="1">
      <alignment horizontal="center" vertical="center"/>
    </xf>
    <xf numFmtId="0" fontId="7" fillId="2" borderId="0" xfId="0" applyFont="1" applyFill="1"/>
    <xf numFmtId="0" fontId="7" fillId="2" borderId="0" xfId="0" applyFont="1" applyFill="1" applyAlignment="1">
      <alignment horizontal="left" wrapText="1"/>
    </xf>
    <xf numFmtId="0" fontId="8" fillId="2" borderId="0" xfId="0" applyFont="1" applyFill="1" applyAlignment="1">
      <alignment horizontal="left" vertical="top"/>
    </xf>
    <xf numFmtId="0" fontId="4" fillId="2" borderId="0" xfId="0" applyFont="1" applyFill="1"/>
    <xf numFmtId="164" fontId="4" fillId="2" borderId="0" xfId="0" applyNumberFormat="1" applyFont="1" applyFill="1" applyAlignment="1">
      <alignment horizontal="center" vertical="center"/>
    </xf>
    <xf numFmtId="164" fontId="7" fillId="2" borderId="0" xfId="0" applyNumberFormat="1" applyFont="1" applyFill="1"/>
    <xf numFmtId="0" fontId="29" fillId="2" borderId="0" xfId="0" applyFont="1" applyFill="1" applyAlignment="1">
      <alignment horizontal="left"/>
    </xf>
    <xf numFmtId="0" fontId="29" fillId="2" borderId="0" xfId="0" applyFont="1" applyFill="1" applyAlignment="1">
      <alignment horizontal="left" wrapText="1"/>
    </xf>
    <xf numFmtId="0" fontId="29" fillId="2" borderId="0" xfId="0" applyFont="1" applyFill="1"/>
    <xf numFmtId="164" fontId="21" fillId="2" borderId="0" xfId="0" applyNumberFormat="1" applyFont="1" applyFill="1" applyAlignment="1">
      <alignment horizontal="center" vertical="center"/>
    </xf>
    <xf numFmtId="0" fontId="13" fillId="2" borderId="0" xfId="0" applyFont="1" applyFill="1" applyAlignment="1">
      <alignment vertical="center"/>
    </xf>
    <xf numFmtId="0" fontId="0" fillId="2" borderId="0" xfId="0" applyFill="1"/>
    <xf numFmtId="164" fontId="8" fillId="2" borderId="0" xfId="0" applyNumberFormat="1" applyFont="1" applyFill="1" applyAlignment="1">
      <alignment vertical="center"/>
    </xf>
    <xf numFmtId="164" fontId="3" fillId="2" borderId="0" xfId="0" applyNumberFormat="1"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left" vertical="top"/>
    </xf>
    <xf numFmtId="0" fontId="11" fillId="2" borderId="0" xfId="0" applyFont="1" applyFill="1" applyAlignment="1">
      <alignment vertical="top" wrapText="1"/>
    </xf>
    <xf numFmtId="0" fontId="11" fillId="2" borderId="0" xfId="0" applyFont="1" applyFill="1" applyAlignment="1">
      <alignment vertical="top"/>
    </xf>
    <xf numFmtId="0" fontId="27" fillId="2" borderId="0" xfId="0" applyFont="1" applyFill="1" applyAlignment="1">
      <alignment vertical="top"/>
    </xf>
    <xf numFmtId="0" fontId="20" fillId="2" borderId="0" xfId="0" applyFont="1" applyFill="1"/>
    <xf numFmtId="0" fontId="19" fillId="2" borderId="0" xfId="0" applyFont="1" applyFill="1" applyAlignment="1">
      <alignment horizontal="center" vertical="center"/>
    </xf>
    <xf numFmtId="0" fontId="6" fillId="2" borderId="0" xfId="0" applyFont="1" applyFill="1" applyAlignment="1">
      <alignment horizontal="center" vertical="center"/>
    </xf>
    <xf numFmtId="0" fontId="4" fillId="2" borderId="0" xfId="0" applyFont="1" applyFill="1" applyAlignment="1">
      <alignment horizontal="center" vertical="center"/>
    </xf>
    <xf numFmtId="164" fontId="8" fillId="2" borderId="0" xfId="0" applyNumberFormat="1" applyFont="1" applyFill="1" applyAlignment="1">
      <alignment horizontal="center" vertical="center"/>
    </xf>
    <xf numFmtId="0" fontId="29" fillId="2" borderId="0" xfId="0" applyFont="1" applyFill="1" applyAlignment="1">
      <alignment wrapText="1"/>
    </xf>
    <xf numFmtId="0" fontId="29" fillId="2" borderId="0" xfId="0" applyFont="1" applyFill="1" applyAlignment="1">
      <alignment horizontal="center" vertical="center"/>
    </xf>
    <xf numFmtId="0" fontId="5" fillId="2" borderId="0" xfId="0" applyFont="1" applyFill="1"/>
    <xf numFmtId="0" fontId="16" fillId="2" borderId="0" xfId="0" applyFont="1" applyFill="1" applyAlignment="1">
      <alignment horizontal="center"/>
    </xf>
    <xf numFmtId="0" fontId="3" fillId="2" borderId="0" xfId="0" applyFont="1" applyFill="1" applyAlignment="1">
      <alignment horizontal="center" vertical="top"/>
    </xf>
    <xf numFmtId="0" fontId="3" fillId="2" borderId="0" xfId="0" applyFont="1" applyFill="1"/>
    <xf numFmtId="0" fontId="8" fillId="2" borderId="0" xfId="0" applyFont="1" applyFill="1" applyAlignment="1">
      <alignment horizontal="left"/>
    </xf>
    <xf numFmtId="0" fontId="11" fillId="2" borderId="0" xfId="0" applyFont="1" applyFill="1" applyAlignment="1">
      <alignment horizontal="left" vertical="top"/>
    </xf>
    <xf numFmtId="0" fontId="11" fillId="2" borderId="0" xfId="0" applyFont="1" applyFill="1" applyAlignment="1">
      <alignment horizontal="left" wrapText="1"/>
    </xf>
    <xf numFmtId="0" fontId="11" fillId="2" borderId="0" xfId="0" applyFont="1" applyFill="1" applyAlignment="1">
      <alignment horizontal="left"/>
    </xf>
    <xf numFmtId="0" fontId="12" fillId="2" borderId="0" xfId="0" applyFont="1" applyFill="1" applyAlignment="1">
      <alignment wrapText="1"/>
    </xf>
    <xf numFmtId="0" fontId="15" fillId="2" borderId="0" xfId="1" applyFont="1" applyFill="1" applyAlignment="1" applyProtection="1">
      <alignment horizontal="center" vertical="center"/>
    </xf>
    <xf numFmtId="0" fontId="14" fillId="2" borderId="0" xfId="0" applyFont="1" applyFill="1" applyAlignment="1">
      <alignment horizontal="center" vertical="center"/>
    </xf>
    <xf numFmtId="0" fontId="14" fillId="2" borderId="0" xfId="0" applyFont="1" applyFill="1"/>
    <xf numFmtId="164" fontId="4"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164" fontId="29" fillId="2" borderId="0" xfId="0" applyNumberFormat="1" applyFont="1" applyFill="1" applyAlignment="1">
      <alignment horizontal="center" vertical="center" wrapText="1"/>
    </xf>
    <xf numFmtId="0" fontId="29" fillId="2" borderId="0" xfId="0" applyFont="1" applyFill="1" applyAlignment="1">
      <alignment horizontal="center" vertical="center" wrapText="1"/>
    </xf>
    <xf numFmtId="0" fontId="30" fillId="2" borderId="0" xfId="0" applyFont="1" applyFill="1"/>
    <xf numFmtId="0" fontId="30" fillId="2" borderId="0" xfId="0" applyFont="1" applyFill="1" applyAlignment="1">
      <alignment horizontal="center" vertical="center"/>
    </xf>
    <xf numFmtId="0" fontId="18" fillId="2" borderId="0" xfId="0" applyFont="1" applyFill="1"/>
    <xf numFmtId="14" fontId="31" fillId="2" borderId="1" xfId="0" applyNumberFormat="1" applyFont="1" applyFill="1" applyBorder="1" applyAlignment="1" applyProtection="1">
      <alignment horizontal="center" vertical="center"/>
      <protection locked="0"/>
    </xf>
    <xf numFmtId="14" fontId="8" fillId="2" borderId="0" xfId="0" applyNumberFormat="1" applyFont="1" applyFill="1" applyAlignment="1">
      <alignment horizontal="center" vertical="center"/>
    </xf>
    <xf numFmtId="14" fontId="7" fillId="2" borderId="0" xfId="0" applyNumberFormat="1" applyFont="1" applyFill="1" applyAlignment="1">
      <alignment horizontal="center" vertical="center"/>
    </xf>
    <xf numFmtId="14" fontId="3" fillId="2" borderId="0" xfId="0" applyNumberFormat="1" applyFont="1" applyFill="1" applyAlignment="1">
      <alignment horizontal="center" vertical="top"/>
    </xf>
    <xf numFmtId="14" fontId="3" fillId="2" borderId="0" xfId="0" applyNumberFormat="1" applyFont="1" applyFill="1" applyAlignment="1">
      <alignment vertical="top"/>
    </xf>
    <xf numFmtId="14" fontId="3" fillId="2" borderId="2" xfId="0" applyNumberFormat="1" applyFont="1" applyFill="1" applyBorder="1" applyAlignment="1" applyProtection="1">
      <alignment horizontal="center" vertical="center"/>
      <protection locked="0"/>
    </xf>
    <xf numFmtId="14" fontId="8" fillId="2" borderId="0" xfId="0" applyNumberFormat="1" applyFont="1" applyFill="1" applyAlignment="1">
      <alignment vertical="center"/>
    </xf>
    <xf numFmtId="0" fontId="32" fillId="2" borderId="0" xfId="0" applyFont="1" applyFill="1"/>
    <xf numFmtId="0" fontId="33" fillId="2" borderId="0" xfId="0" applyFont="1" applyFill="1"/>
    <xf numFmtId="0" fontId="25" fillId="2" borderId="3" xfId="2" applyFont="1" applyFill="1" applyAlignment="1" applyProtection="1"/>
    <xf numFmtId="0" fontId="2" fillId="2" borderId="0" xfId="0" applyFont="1" applyFill="1"/>
    <xf numFmtId="0" fontId="9" fillId="2" borderId="0" xfId="0" applyFont="1" applyFill="1"/>
    <xf numFmtId="0" fontId="9" fillId="2" borderId="0" xfId="0" applyFont="1" applyFill="1" applyAlignment="1">
      <alignment horizontal="left" wrapText="1"/>
    </xf>
    <xf numFmtId="0" fontId="24" fillId="2" borderId="3" xfId="2" applyFont="1" applyFill="1" applyAlignment="1">
      <alignment horizontal="center" vertical="center" wrapText="1"/>
    </xf>
    <xf numFmtId="0" fontId="34" fillId="2" borderId="0" xfId="0" applyFont="1" applyFill="1" applyAlignment="1">
      <alignment vertical="center" wrapText="1"/>
    </xf>
    <xf numFmtId="0" fontId="35" fillId="2" borderId="0" xfId="0" applyFont="1" applyFill="1" applyAlignment="1">
      <alignment vertical="center" wrapText="1"/>
    </xf>
    <xf numFmtId="0" fontId="37" fillId="2" borderId="4" xfId="3" applyFont="1" applyFill="1" applyAlignment="1">
      <alignment horizontal="center" vertical="center" wrapText="1"/>
    </xf>
    <xf numFmtId="0" fontId="36" fillId="2" borderId="0" xfId="0" applyFont="1" applyFill="1" applyAlignment="1">
      <alignment vertical="center" wrapText="1"/>
    </xf>
    <xf numFmtId="0" fontId="36" fillId="2" borderId="0" xfId="0" applyFont="1" applyFill="1" applyAlignment="1">
      <alignment horizontal="left" vertical="center" wrapText="1" indent="1"/>
    </xf>
    <xf numFmtId="0" fontId="35" fillId="2" borderId="0" xfId="0" applyFont="1" applyFill="1"/>
    <xf numFmtId="14" fontId="8" fillId="2" borderId="1" xfId="0" applyNumberFormat="1" applyFont="1" applyFill="1" applyBorder="1" applyAlignment="1" applyProtection="1">
      <alignment horizontal="center" vertical="center"/>
      <protection locked="0"/>
    </xf>
    <xf numFmtId="14" fontId="8" fillId="2" borderId="0" xfId="0" applyNumberFormat="1" applyFont="1" applyFill="1"/>
    <xf numFmtId="0" fontId="39" fillId="2" borderId="0" xfId="0" applyFont="1" applyFill="1"/>
    <xf numFmtId="0" fontId="40" fillId="2" borderId="0" xfId="0" applyFont="1" applyFill="1"/>
    <xf numFmtId="0" fontId="41" fillId="2" borderId="0" xfId="1" applyFont="1" applyFill="1"/>
    <xf numFmtId="0" fontId="0" fillId="2" borderId="0" xfId="0" applyFill="1" applyProtection="1">
      <protection locked="0"/>
    </xf>
    <xf numFmtId="0" fontId="41" fillId="2" borderId="0" xfId="1" applyFont="1" applyFill="1" applyProtection="1">
      <protection locked="0"/>
    </xf>
    <xf numFmtId="0" fontId="9" fillId="2" borderId="0" xfId="0" applyFont="1" applyFill="1" applyAlignment="1">
      <alignment horizontal="left" wrapText="1"/>
    </xf>
    <xf numFmtId="0" fontId="10" fillId="2" borderId="0" xfId="1" applyFont="1" applyFill="1" applyAlignment="1">
      <alignment horizontal="left"/>
    </xf>
    <xf numFmtId="0" fontId="2" fillId="2" borderId="0" xfId="0" applyFont="1" applyFill="1" applyAlignment="1">
      <alignment horizontal="center"/>
    </xf>
  </cellXfs>
  <cellStyles count="5">
    <cellStyle name="Heading 1" xfId="2" builtinId="16"/>
    <cellStyle name="Heading 2" xfId="3" builtinId="17"/>
    <cellStyle name="Hyperlink" xfId="1" builtinId="8"/>
    <cellStyle name="Normal" xfId="0" builtinId="0"/>
    <cellStyle name="Total" xfId="4"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1692504</xdr:colOff>
      <xdr:row>0</xdr:row>
      <xdr:rowOff>77880</xdr:rowOff>
    </xdr:from>
    <xdr:to>
      <xdr:col>26</xdr:col>
      <xdr:colOff>420058</xdr:colOff>
      <xdr:row>11</xdr:row>
      <xdr:rowOff>58270</xdr:rowOff>
    </xdr:to>
    <xdr:pic>
      <xdr:nvPicPr>
        <xdr:cNvPr id="2" name="Picture 1" descr="CDPH Logo">
          <a:extLst>
            <a:ext uri="{FF2B5EF4-FFF2-40B4-BE49-F238E27FC236}">
              <a16:creationId xmlns:a16="http://schemas.microsoft.com/office/drawing/2014/main" id="{420E871A-6D86-44F5-BDBF-84AD91D5C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74904" y="77880"/>
          <a:ext cx="4404454" cy="1971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47625</xdr:rowOff>
    </xdr:from>
    <xdr:to>
      <xdr:col>12</xdr:col>
      <xdr:colOff>539682</xdr:colOff>
      <xdr:row>24</xdr:row>
      <xdr:rowOff>0</xdr:rowOff>
    </xdr:to>
    <xdr:pic>
      <xdr:nvPicPr>
        <xdr:cNvPr id="4" name="Picture 3">
          <a:extLst>
            <a:ext uri="{FF2B5EF4-FFF2-40B4-BE49-F238E27FC236}">
              <a16:creationId xmlns:a16="http://schemas.microsoft.com/office/drawing/2014/main" id="{3E79E426-7AB2-6830-2042-D32B7AE4DDB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71525"/>
          <a:ext cx="7854882" cy="5943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450396</xdr:colOff>
      <xdr:row>0</xdr:row>
      <xdr:rowOff>27215</xdr:rowOff>
    </xdr:from>
    <xdr:to>
      <xdr:col>6</xdr:col>
      <xdr:colOff>3186762</xdr:colOff>
      <xdr:row>3</xdr:row>
      <xdr:rowOff>323819</xdr:rowOff>
    </xdr:to>
    <xdr:pic>
      <xdr:nvPicPr>
        <xdr:cNvPr id="2" name="Picture 1" descr="CDPH Logo">
          <a:extLst>
            <a:ext uri="{FF2B5EF4-FFF2-40B4-BE49-F238E27FC236}">
              <a16:creationId xmlns:a16="http://schemas.microsoft.com/office/drawing/2014/main" id="{F7607D54-BDA2-49BB-8ED0-5EBFCE1A3C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23503" y="27215"/>
          <a:ext cx="3961009" cy="176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869498</xdr:colOff>
      <xdr:row>0</xdr:row>
      <xdr:rowOff>183937</xdr:rowOff>
    </xdr:from>
    <xdr:to>
      <xdr:col>14</xdr:col>
      <xdr:colOff>3684786</xdr:colOff>
      <xdr:row>6</xdr:row>
      <xdr:rowOff>192070</xdr:rowOff>
    </xdr:to>
    <xdr:pic>
      <xdr:nvPicPr>
        <xdr:cNvPr id="2" name="Picture 1" descr="CDPH Logo">
          <a:extLst>
            <a:ext uri="{FF2B5EF4-FFF2-40B4-BE49-F238E27FC236}">
              <a16:creationId xmlns:a16="http://schemas.microsoft.com/office/drawing/2014/main" id="{0A630250-22C6-4919-9902-AD7A379214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78034" y="183937"/>
          <a:ext cx="3944681" cy="1763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184173</xdr:colOff>
      <xdr:row>0</xdr:row>
      <xdr:rowOff>20411</xdr:rowOff>
    </xdr:from>
    <xdr:to>
      <xdr:col>17</xdr:col>
      <xdr:colOff>10643</xdr:colOff>
      <xdr:row>5</xdr:row>
      <xdr:rowOff>240846</xdr:rowOff>
    </xdr:to>
    <xdr:pic>
      <xdr:nvPicPr>
        <xdr:cNvPr id="2" name="Picture 1" descr="CDPH Logo">
          <a:extLst>
            <a:ext uri="{FF2B5EF4-FFF2-40B4-BE49-F238E27FC236}">
              <a16:creationId xmlns:a16="http://schemas.microsoft.com/office/drawing/2014/main" id="{34B3A7B3-FF36-4FC5-B01F-05E17DB724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81280" y="20411"/>
          <a:ext cx="3902263" cy="17172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161472</xdr:colOff>
      <xdr:row>0</xdr:row>
      <xdr:rowOff>137432</xdr:rowOff>
    </xdr:from>
    <xdr:to>
      <xdr:col>14</xdr:col>
      <xdr:colOff>330864</xdr:colOff>
      <xdr:row>6</xdr:row>
      <xdr:rowOff>2268</xdr:rowOff>
    </xdr:to>
    <xdr:pic>
      <xdr:nvPicPr>
        <xdr:cNvPr id="2" name="Picture 1" descr="CDPH Logo">
          <a:extLst>
            <a:ext uri="{FF2B5EF4-FFF2-40B4-BE49-F238E27FC236}">
              <a16:creationId xmlns:a16="http://schemas.microsoft.com/office/drawing/2014/main" id="{23F93BF7-DEA5-4BF1-88C0-07E97E2C3A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007865" y="137432"/>
          <a:ext cx="3636038" cy="1620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dph.ca.gov/Programs/CHCQ/LCP/Pages/Online-Continuing-Education-Providers.aspx" TargetMode="External"/><Relationship Id="rId2" Type="http://schemas.openxmlformats.org/officeDocument/2006/relationships/hyperlink" Target="https://www.cdph.ca.gov/Programs/CHCQ/LCP/Pages/CEUProviders.aspx" TargetMode="External"/><Relationship Id="rId1" Type="http://schemas.openxmlformats.org/officeDocument/2006/relationships/hyperlink" Target="https://www.cdph.ca.gov/Programs/CHCQ/LCP/Pages/How-to-Complete-Your-Renewal-Application.aspx" TargetMode="External"/><Relationship Id="rId6" Type="http://schemas.openxmlformats.org/officeDocument/2006/relationships/drawing" Target="../drawings/drawing3.xml"/><Relationship Id="rId5" Type="http://schemas.openxmlformats.org/officeDocument/2006/relationships/printerSettings" Target="../printerSettings/printerSettings1.bin"/><Relationship Id="rId4" Type="http://schemas.openxmlformats.org/officeDocument/2006/relationships/hyperlink" Target="https://www.cdph.ca.gov/Programs/CHCQ/LCP/Pages/How-to-Complete-Your-Renewal-Application.aspx"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cdph.ca.gov/Programs/CHCQ/LCP/Pages/HHA.aspx" TargetMode="External"/><Relationship Id="rId2" Type="http://schemas.openxmlformats.org/officeDocument/2006/relationships/hyperlink" Target="https://www.cdph.ca.gov/Programs/CHCQ/LCP/Pages/CEUProviders.aspx" TargetMode="External"/><Relationship Id="rId1" Type="http://schemas.openxmlformats.org/officeDocument/2006/relationships/hyperlink" Target="https://www.cdph.ca.gov/Programs/CHCQ/LCP/Pages/HHA.aspx" TargetMode="External"/><Relationship Id="rId5" Type="http://schemas.openxmlformats.org/officeDocument/2006/relationships/drawing" Target="../drawings/drawing4.xm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cdph.ca.gov/Programs/CHCQ/LCP/Pages/CHT.aspx" TargetMode="External"/><Relationship Id="rId2" Type="http://schemas.openxmlformats.org/officeDocument/2006/relationships/hyperlink" Target="https://www.cdph.ca.gov/Programs/CHCQ/LCP/Pages/Online-Continuing-Education-Providers.aspx" TargetMode="External"/><Relationship Id="rId1" Type="http://schemas.openxmlformats.org/officeDocument/2006/relationships/hyperlink" Target="https://www.cdph.ca.gov/Programs/CHCQ/LCP/Pages/CEUProviders.aspx" TargetMode="External"/><Relationship Id="rId6" Type="http://schemas.openxmlformats.org/officeDocument/2006/relationships/drawing" Target="../drawings/drawing5.xml"/><Relationship Id="rId5" Type="http://schemas.openxmlformats.org/officeDocument/2006/relationships/printerSettings" Target="../printerSettings/printerSettings3.bin"/><Relationship Id="rId4" Type="http://schemas.openxmlformats.org/officeDocument/2006/relationships/hyperlink" Target="https://www.cdph.ca.gov/Programs/CHCQ/LCP/Pages/CH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D0108-F1AE-4373-A26C-BED77E3E3F98}">
  <sheetPr codeName="Sheet1"/>
  <dimension ref="A1:X25"/>
  <sheetViews>
    <sheetView showGridLines="0" zoomScale="85" zoomScaleNormal="85" workbookViewId="0">
      <selection activeCell="N16" sqref="N16:T16"/>
    </sheetView>
  </sheetViews>
  <sheetFormatPr defaultColWidth="9.140625" defaultRowHeight="14.25" x14ac:dyDescent="0.2"/>
  <cols>
    <col min="1" max="19" width="9.140625" style="75"/>
    <col min="20" max="20" width="30.28515625" style="75" customWidth="1"/>
    <col min="21" max="16384" width="9.140625" style="75"/>
  </cols>
  <sheetData>
    <row r="1" spans="1:24" x14ac:dyDescent="0.2">
      <c r="A1" s="94"/>
      <c r="B1" s="94"/>
      <c r="C1" s="94"/>
      <c r="D1" s="94"/>
      <c r="E1" s="94"/>
      <c r="F1" s="94"/>
      <c r="G1" s="94"/>
      <c r="H1" s="94"/>
      <c r="I1" s="94"/>
      <c r="J1" s="94"/>
      <c r="K1" s="94"/>
      <c r="L1" s="94"/>
    </row>
    <row r="2" spans="1:24" x14ac:dyDescent="0.2">
      <c r="A2" s="94"/>
      <c r="B2" s="94"/>
      <c r="C2" s="94"/>
      <c r="D2" s="94"/>
      <c r="E2" s="94"/>
      <c r="F2" s="94"/>
      <c r="G2" s="94"/>
      <c r="H2" s="94"/>
      <c r="I2" s="94"/>
      <c r="J2" s="94"/>
      <c r="K2" s="94"/>
      <c r="L2" s="94"/>
    </row>
    <row r="3" spans="1:24" x14ac:dyDescent="0.2">
      <c r="A3" s="94"/>
      <c r="B3" s="94"/>
      <c r="C3" s="94"/>
      <c r="D3" s="94"/>
      <c r="E3" s="94"/>
      <c r="F3" s="94"/>
      <c r="G3" s="94"/>
      <c r="H3" s="94"/>
      <c r="I3" s="94"/>
      <c r="J3" s="94"/>
      <c r="K3" s="94"/>
      <c r="L3" s="94"/>
    </row>
    <row r="4" spans="1:24" x14ac:dyDescent="0.2">
      <c r="A4" s="94"/>
      <c r="B4" s="94"/>
      <c r="C4" s="94"/>
      <c r="D4" s="94"/>
      <c r="E4" s="94"/>
      <c r="F4" s="94"/>
      <c r="G4" s="94"/>
      <c r="H4" s="94"/>
      <c r="I4" s="94"/>
      <c r="J4" s="94"/>
      <c r="K4" s="94"/>
      <c r="L4" s="94"/>
    </row>
    <row r="5" spans="1:24" x14ac:dyDescent="0.2">
      <c r="A5" s="94"/>
      <c r="B5" s="94"/>
      <c r="C5" s="94"/>
      <c r="D5" s="94"/>
      <c r="E5" s="94"/>
      <c r="F5" s="94"/>
      <c r="G5" s="94"/>
      <c r="H5" s="94"/>
      <c r="I5" s="94"/>
      <c r="J5" s="94"/>
      <c r="K5" s="94"/>
      <c r="L5" s="94"/>
    </row>
    <row r="6" spans="1:24" x14ac:dyDescent="0.2">
      <c r="A6" s="94"/>
      <c r="B6" s="94"/>
      <c r="C6" s="94"/>
      <c r="D6" s="94"/>
      <c r="E6" s="94"/>
      <c r="F6" s="94"/>
      <c r="G6" s="94"/>
      <c r="H6" s="94"/>
      <c r="I6" s="94"/>
      <c r="J6" s="94"/>
      <c r="K6" s="94"/>
      <c r="L6" s="94"/>
    </row>
    <row r="7" spans="1:24" x14ac:dyDescent="0.2">
      <c r="A7" s="94"/>
      <c r="B7" s="94"/>
      <c r="C7" s="94"/>
      <c r="D7" s="94"/>
      <c r="E7" s="94"/>
      <c r="F7" s="94"/>
      <c r="G7" s="94"/>
      <c r="H7" s="94"/>
      <c r="I7" s="94"/>
      <c r="J7" s="94"/>
      <c r="K7" s="94"/>
      <c r="L7" s="94"/>
    </row>
    <row r="8" spans="1:24" x14ac:dyDescent="0.2">
      <c r="A8" s="94"/>
      <c r="B8" s="94"/>
      <c r="C8" s="94"/>
      <c r="D8" s="94"/>
      <c r="E8" s="94"/>
      <c r="F8" s="94"/>
      <c r="G8" s="94"/>
      <c r="H8" s="94"/>
      <c r="I8" s="94"/>
      <c r="J8" s="94"/>
      <c r="K8" s="94"/>
      <c r="L8" s="94"/>
    </row>
    <row r="9" spans="1:24" x14ac:dyDescent="0.2">
      <c r="A9" s="94"/>
      <c r="B9" s="94"/>
      <c r="C9" s="94"/>
      <c r="D9" s="94"/>
      <c r="E9" s="94"/>
      <c r="F9" s="94"/>
      <c r="G9" s="94"/>
      <c r="H9" s="94"/>
      <c r="I9" s="94"/>
      <c r="J9" s="94"/>
      <c r="K9" s="94"/>
      <c r="L9" s="94"/>
    </row>
    <row r="10" spans="1:24" x14ac:dyDescent="0.2">
      <c r="A10" s="94"/>
      <c r="B10" s="94"/>
      <c r="C10" s="94"/>
      <c r="D10" s="94"/>
      <c r="E10" s="94"/>
      <c r="F10" s="94"/>
      <c r="G10" s="94"/>
      <c r="H10" s="94"/>
      <c r="I10" s="94"/>
      <c r="J10" s="94"/>
      <c r="K10" s="94"/>
      <c r="L10" s="94"/>
    </row>
    <row r="11" spans="1:24" x14ac:dyDescent="0.2">
      <c r="A11" s="94"/>
      <c r="B11" s="94"/>
      <c r="C11" s="94"/>
      <c r="D11" s="94"/>
      <c r="E11" s="94"/>
      <c r="F11" s="94"/>
      <c r="G11" s="94"/>
      <c r="H11" s="94"/>
      <c r="I11" s="94"/>
      <c r="J11" s="94"/>
      <c r="K11" s="94"/>
      <c r="L11" s="94"/>
    </row>
    <row r="12" spans="1:24" ht="30" x14ac:dyDescent="0.4">
      <c r="A12" s="94"/>
      <c r="B12" s="94"/>
      <c r="C12" s="94"/>
      <c r="D12" s="94"/>
      <c r="E12" s="94"/>
      <c r="F12" s="94"/>
      <c r="G12" s="94"/>
      <c r="H12" s="94"/>
      <c r="I12" s="94"/>
      <c r="J12" s="94"/>
      <c r="K12" s="94"/>
      <c r="L12" s="94"/>
      <c r="O12" s="76"/>
      <c r="P12" s="76"/>
      <c r="Q12" s="76"/>
      <c r="R12" s="76"/>
      <c r="S12" s="76"/>
      <c r="T12" s="76"/>
      <c r="U12" s="76"/>
    </row>
    <row r="13" spans="1:24" ht="30" customHeight="1" x14ac:dyDescent="0.2">
      <c r="A13" s="94"/>
      <c r="B13" s="94"/>
      <c r="C13" s="94"/>
      <c r="D13" s="94"/>
      <c r="E13" s="94"/>
      <c r="F13" s="94"/>
      <c r="G13" s="94"/>
      <c r="H13" s="94"/>
      <c r="I13" s="94"/>
      <c r="J13" s="94"/>
      <c r="K13" s="94"/>
      <c r="L13" s="94"/>
      <c r="N13" s="92" t="s">
        <v>9</v>
      </c>
      <c r="O13" s="92"/>
      <c r="P13" s="92"/>
      <c r="Q13" s="92"/>
      <c r="R13" s="92"/>
      <c r="S13" s="92"/>
      <c r="T13" s="92"/>
      <c r="U13" s="92"/>
      <c r="V13" s="92"/>
      <c r="W13" s="92"/>
      <c r="X13" s="92"/>
    </row>
    <row r="14" spans="1:24" ht="30" customHeight="1" x14ac:dyDescent="0.2">
      <c r="A14" s="94"/>
      <c r="B14" s="94"/>
      <c r="C14" s="94"/>
      <c r="D14" s="94"/>
      <c r="E14" s="94"/>
      <c r="F14" s="94"/>
      <c r="G14" s="94"/>
      <c r="H14" s="94"/>
      <c r="I14" s="94"/>
      <c r="J14" s="94"/>
      <c r="K14" s="94"/>
      <c r="L14" s="94"/>
      <c r="N14" s="92"/>
      <c r="O14" s="92"/>
      <c r="P14" s="92"/>
      <c r="Q14" s="92"/>
      <c r="R14" s="92"/>
      <c r="S14" s="92"/>
      <c r="T14" s="92"/>
      <c r="U14" s="92"/>
      <c r="V14" s="92"/>
      <c r="W14" s="92"/>
      <c r="X14" s="92"/>
    </row>
    <row r="15" spans="1:24" ht="30" customHeight="1" x14ac:dyDescent="0.4">
      <c r="A15" s="94"/>
      <c r="B15" s="94"/>
      <c r="C15" s="94"/>
      <c r="D15" s="94"/>
      <c r="E15" s="94"/>
      <c r="F15" s="94"/>
      <c r="G15" s="94"/>
      <c r="H15" s="94"/>
      <c r="I15" s="94"/>
      <c r="J15" s="94"/>
      <c r="K15" s="94"/>
      <c r="L15" s="94"/>
      <c r="N15" s="77"/>
      <c r="O15" s="77"/>
      <c r="P15" s="77"/>
      <c r="Q15" s="77"/>
      <c r="R15" s="77"/>
      <c r="S15" s="77"/>
      <c r="T15" s="77"/>
      <c r="U15" s="77"/>
      <c r="V15" s="77"/>
      <c r="W15" s="77"/>
      <c r="X15" s="77"/>
    </row>
    <row r="16" spans="1:24" ht="30" x14ac:dyDescent="0.4">
      <c r="A16" s="94"/>
      <c r="B16" s="94"/>
      <c r="C16" s="94"/>
      <c r="D16" s="94"/>
      <c r="E16" s="94"/>
      <c r="F16" s="94"/>
      <c r="G16" s="94"/>
      <c r="H16" s="94"/>
      <c r="I16" s="94"/>
      <c r="J16" s="94"/>
      <c r="K16" s="94"/>
      <c r="L16" s="94"/>
      <c r="N16" s="93" t="s">
        <v>2</v>
      </c>
      <c r="O16" s="93"/>
      <c r="P16" s="93"/>
      <c r="Q16" s="93"/>
      <c r="R16" s="93"/>
      <c r="S16" s="93"/>
      <c r="T16" s="93"/>
      <c r="U16" s="76"/>
    </row>
    <row r="17" spans="1:24" ht="30" x14ac:dyDescent="0.4">
      <c r="A17" s="94"/>
      <c r="B17" s="94"/>
      <c r="C17" s="94"/>
      <c r="D17" s="94"/>
      <c r="E17" s="94"/>
      <c r="F17" s="94"/>
      <c r="G17" s="94"/>
      <c r="H17" s="94"/>
      <c r="I17" s="94"/>
      <c r="J17" s="94"/>
      <c r="K17" s="94"/>
      <c r="L17" s="94"/>
      <c r="N17" s="76"/>
      <c r="O17" s="76"/>
      <c r="P17" s="76"/>
      <c r="Q17" s="76"/>
      <c r="R17" s="76"/>
      <c r="S17" s="76"/>
      <c r="T17" s="76"/>
      <c r="U17" s="76"/>
    </row>
    <row r="18" spans="1:24" ht="30" x14ac:dyDescent="0.4">
      <c r="A18" s="94"/>
      <c r="B18" s="94"/>
      <c r="C18" s="94"/>
      <c r="D18" s="94"/>
      <c r="E18" s="94"/>
      <c r="F18" s="94"/>
      <c r="G18" s="94"/>
      <c r="H18" s="94"/>
      <c r="I18" s="94"/>
      <c r="J18" s="94"/>
      <c r="K18" s="94"/>
      <c r="L18" s="94"/>
      <c r="N18" s="93" t="s">
        <v>3</v>
      </c>
      <c r="O18" s="93"/>
      <c r="P18" s="93"/>
      <c r="Q18" s="93"/>
      <c r="R18" s="93"/>
      <c r="S18" s="93"/>
      <c r="T18" s="93"/>
      <c r="U18" s="76"/>
    </row>
    <row r="19" spans="1:24" ht="30" x14ac:dyDescent="0.4">
      <c r="A19" s="94"/>
      <c r="B19" s="94"/>
      <c r="C19" s="94"/>
      <c r="D19" s="94"/>
      <c r="E19" s="94"/>
      <c r="F19" s="94"/>
      <c r="G19" s="94"/>
      <c r="H19" s="94"/>
      <c r="I19" s="94"/>
      <c r="J19" s="94"/>
      <c r="K19" s="94"/>
      <c r="L19" s="94"/>
      <c r="N19" s="76"/>
      <c r="O19" s="76"/>
      <c r="P19" s="76"/>
      <c r="Q19" s="76"/>
      <c r="R19" s="76"/>
      <c r="S19" s="76"/>
      <c r="T19" s="76"/>
      <c r="U19" s="76"/>
    </row>
    <row r="20" spans="1:24" ht="30" x14ac:dyDescent="0.4">
      <c r="A20" s="94"/>
      <c r="B20" s="94"/>
      <c r="C20" s="94"/>
      <c r="D20" s="94"/>
      <c r="E20" s="94"/>
      <c r="F20" s="94"/>
      <c r="G20" s="94"/>
      <c r="H20" s="94"/>
      <c r="I20" s="94"/>
      <c r="J20" s="94"/>
      <c r="K20" s="94"/>
      <c r="L20" s="94"/>
      <c r="N20" s="93" t="s">
        <v>37</v>
      </c>
      <c r="O20" s="93"/>
      <c r="P20" s="93"/>
      <c r="Q20" s="93"/>
      <c r="R20" s="93"/>
      <c r="S20" s="93"/>
      <c r="T20" s="93"/>
      <c r="U20" s="93"/>
      <c r="V20" s="93"/>
    </row>
    <row r="21" spans="1:24" ht="30" x14ac:dyDescent="0.4">
      <c r="N21" s="76"/>
      <c r="O21" s="76"/>
      <c r="P21" s="76"/>
      <c r="Q21" s="76"/>
      <c r="R21" s="76"/>
      <c r="S21" s="76"/>
      <c r="T21" s="76"/>
      <c r="U21" s="76"/>
    </row>
    <row r="22" spans="1:24" ht="43.5" customHeight="1" x14ac:dyDescent="0.2">
      <c r="N22" s="92" t="s">
        <v>69</v>
      </c>
      <c r="O22" s="92"/>
      <c r="P22" s="92"/>
      <c r="Q22" s="92"/>
      <c r="R22" s="92"/>
      <c r="S22" s="92"/>
      <c r="T22" s="92"/>
      <c r="U22" s="92"/>
      <c r="V22" s="92"/>
      <c r="W22" s="92"/>
      <c r="X22" s="92"/>
    </row>
    <row r="23" spans="1:24" x14ac:dyDescent="0.2">
      <c r="N23" s="92"/>
      <c r="O23" s="92"/>
      <c r="P23" s="92"/>
      <c r="Q23" s="92"/>
      <c r="R23" s="92"/>
      <c r="S23" s="92"/>
      <c r="T23" s="92"/>
      <c r="U23" s="92"/>
      <c r="V23" s="92"/>
      <c r="W23" s="92"/>
      <c r="X23" s="92"/>
    </row>
    <row r="25" spans="1:24" ht="30" x14ac:dyDescent="0.4">
      <c r="N25" s="93" t="s">
        <v>74</v>
      </c>
      <c r="O25" s="93"/>
      <c r="P25" s="93"/>
      <c r="Q25" s="93"/>
      <c r="R25" s="93"/>
      <c r="S25" s="93"/>
      <c r="T25" s="93"/>
    </row>
  </sheetData>
  <sheetProtection algorithmName="SHA-512" hashValue="Htms38gwJF14DCzUbhiENNIcP1kc5705F8AotyzHGS8V/PGlUxuqKL4RG+tNmvIDxOJArkDQrsGFuh279MuOqQ==" saltValue="pMUDKv/9M+/ts6tbp1jCaQ==" spinCount="100000" sheet="1" objects="1" scenarios="1"/>
  <mergeCells count="8">
    <mergeCell ref="N22:X23"/>
    <mergeCell ref="N25:T25"/>
    <mergeCell ref="A1:L20"/>
    <mergeCell ref="N16:T16"/>
    <mergeCell ref="N18:T18"/>
    <mergeCell ref="N20:T20"/>
    <mergeCell ref="U20:V20"/>
    <mergeCell ref="N13:X14"/>
  </mergeCells>
  <hyperlinks>
    <hyperlink ref="N20:V20" location="'CHT Certification Calculator'!A1" display="Certfied Hemodiaylsis Technician (CHT)" xr:uid="{452B8ABB-9639-4755-9C43-7F804919BF71}"/>
    <hyperlink ref="N16:T16" location="'CNA Calculator'!A1" display="Certified Nurse Assistant (CNA)" xr:uid="{BCF879B3-A0AC-44BB-9F6F-338ADBFA81BC}"/>
    <hyperlink ref="N18:T18" location="'HHA Calculator'!A1" display="Home Health Aide (HHA)" xr:uid="{08E48A99-3567-4576-8799-0B7048FFBE81}"/>
    <hyperlink ref="N20:T20" location="'CHT Calculator'!A1" display="Certified Hemodialysis Technician (CHT)" xr:uid="{35282F3D-E83F-4E1A-A046-5BD4A9337509}"/>
    <hyperlink ref="N25:T25" location="'Cert Period Explained'!A1" display="Understanding the Certification Period" xr:uid="{C303EBB4-DE48-4E9A-A7D7-B0EBB16B6AEE}"/>
  </hyperlinks>
  <pageMargins left="0.7" right="0.7" top="0.75" bottom="0.75" header="0.3" footer="0.3"/>
  <headerFooter>
    <oddFooter>&amp;C_x000D_&amp;1#&amp;"Calibri"&amp;13&amp;K000000 Confidential - Low</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6191B-76EC-4867-BDAC-6D2FF3B5F041}">
  <dimension ref="A1:G22"/>
  <sheetViews>
    <sheetView showGridLines="0" zoomScale="70" zoomScaleNormal="70" workbookViewId="0"/>
  </sheetViews>
  <sheetFormatPr defaultColWidth="9.140625" defaultRowHeight="30" customHeight="1" x14ac:dyDescent="0.25"/>
  <cols>
    <col min="1" max="1" width="255.5703125" style="31" customWidth="1"/>
    <col min="2" max="6" width="9.140625" style="31"/>
    <col min="7" max="7" width="50.42578125" style="31" customWidth="1"/>
    <col min="8" max="16384" width="9.140625" style="31"/>
  </cols>
  <sheetData>
    <row r="1" spans="1:7" ht="30" customHeight="1" thickBot="1" x14ac:dyDescent="0.3">
      <c r="A1" s="78" t="s">
        <v>63</v>
      </c>
    </row>
    <row r="2" spans="1:7" ht="30" customHeight="1" thickTop="1" x14ac:dyDescent="0.25">
      <c r="A2" s="79"/>
    </row>
    <row r="3" spans="1:7" ht="55.5" customHeight="1" x14ac:dyDescent="0.25">
      <c r="A3" s="80" t="s">
        <v>76</v>
      </c>
    </row>
    <row r="4" spans="1:7" ht="67.5" customHeight="1" thickBot="1" x14ac:dyDescent="0.3">
      <c r="A4" s="81" t="s">
        <v>64</v>
      </c>
    </row>
    <row r="5" spans="1:7" ht="34.5" customHeight="1" thickTop="1" x14ac:dyDescent="0.25">
      <c r="A5" s="80" t="s">
        <v>77</v>
      </c>
    </row>
    <row r="6" spans="1:7" ht="116.25" customHeight="1" x14ac:dyDescent="0.4">
      <c r="A6" s="80" t="s">
        <v>70</v>
      </c>
      <c r="G6" s="87" t="s">
        <v>78</v>
      </c>
    </row>
    <row r="7" spans="1:7" ht="30" customHeight="1" x14ac:dyDescent="0.3">
      <c r="A7" s="8"/>
    </row>
    <row r="8" spans="1:7" ht="30" customHeight="1" x14ac:dyDescent="0.35">
      <c r="A8" s="82" t="s">
        <v>62</v>
      </c>
      <c r="G8" s="89" t="s">
        <v>82</v>
      </c>
    </row>
    <row r="9" spans="1:7" ht="30" customHeight="1" x14ac:dyDescent="0.35">
      <c r="A9" s="83" t="s">
        <v>66</v>
      </c>
      <c r="G9" s="89" t="s">
        <v>79</v>
      </c>
    </row>
    <row r="10" spans="1:7" ht="30" customHeight="1" x14ac:dyDescent="0.35">
      <c r="A10" s="83" t="s">
        <v>67</v>
      </c>
      <c r="G10" s="89" t="s">
        <v>80</v>
      </c>
    </row>
    <row r="11" spans="1:7" ht="30" customHeight="1" x14ac:dyDescent="0.35">
      <c r="A11" s="83" t="s">
        <v>68</v>
      </c>
      <c r="G11" s="88"/>
    </row>
    <row r="12" spans="1:7" ht="62.25" customHeight="1" x14ac:dyDescent="0.25">
      <c r="A12" s="80" t="s">
        <v>72</v>
      </c>
    </row>
    <row r="14" spans="1:7" ht="30" customHeight="1" thickBot="1" x14ac:dyDescent="0.3">
      <c r="A14" s="81" t="s">
        <v>65</v>
      </c>
    </row>
    <row r="15" spans="1:7" ht="30" customHeight="1" thickTop="1" x14ac:dyDescent="0.25"/>
    <row r="16" spans="1:7" ht="30" customHeight="1" x14ac:dyDescent="0.25">
      <c r="A16" s="80" t="s">
        <v>75</v>
      </c>
    </row>
    <row r="17" spans="1:1" ht="30" customHeight="1" x14ac:dyDescent="0.3">
      <c r="A17" s="84"/>
    </row>
    <row r="18" spans="1:1" ht="30" customHeight="1" x14ac:dyDescent="0.25">
      <c r="A18" s="82" t="s">
        <v>62</v>
      </c>
    </row>
    <row r="19" spans="1:1" ht="30" customHeight="1" x14ac:dyDescent="0.25">
      <c r="A19" s="83" t="s">
        <v>66</v>
      </c>
    </row>
    <row r="20" spans="1:1" ht="30" customHeight="1" x14ac:dyDescent="0.25">
      <c r="A20" s="83" t="s">
        <v>67</v>
      </c>
    </row>
    <row r="21" spans="1:1" ht="30" customHeight="1" x14ac:dyDescent="0.25">
      <c r="A21" s="83" t="s">
        <v>71</v>
      </c>
    </row>
    <row r="22" spans="1:1" ht="64.5" customHeight="1" x14ac:dyDescent="0.25">
      <c r="A22" s="80" t="s">
        <v>73</v>
      </c>
    </row>
  </sheetData>
  <sheetProtection algorithmName="SHA-512" hashValue="WKqqj4V5v/8pQSvPIEQl/G2wr/w1ebVzps8/1Al8rjun/jr/Ug8EFwOwavxFs+rfqmf91d/Ksu8rCDqBmns9Mg==" saltValue="bnn80AOAx/vbcT/sTz+EsA==" spinCount="100000" sheet="1" objects="1" scenarios="1"/>
  <hyperlinks>
    <hyperlink ref="G8" location="'CNA Calculator'!A1" display="CNA Calculator" xr:uid="{AC818F99-5E27-4DCB-ADD2-A97919942DB3}"/>
    <hyperlink ref="G9" location="'HHA Calculator'!A1" display="HHA Calculator" xr:uid="{9608D430-FBA2-4F7D-A5BE-D1C335D2311B}"/>
    <hyperlink ref="G10" location="'CHT Calculator'!A1" display="CHT calculator" xr:uid="{7E23C37D-19A6-4BA1-9862-92A15451383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74D4-0E41-4FA5-B624-261E60F5B958}">
  <sheetPr codeName="Sheet2">
    <pageSetUpPr fitToPage="1"/>
  </sheetPr>
  <dimension ref="A1:Y53"/>
  <sheetViews>
    <sheetView topLeftCell="C1" zoomScale="70" zoomScaleNormal="70" workbookViewId="0">
      <selection activeCell="O16" sqref="O16"/>
    </sheetView>
  </sheetViews>
  <sheetFormatPr defaultColWidth="9.140625" defaultRowHeight="20.25" x14ac:dyDescent="0.3"/>
  <cols>
    <col min="1" max="1" width="53.85546875" style="8" customWidth="1"/>
    <col min="2" max="2" width="41.85546875" style="9" customWidth="1"/>
    <col min="3" max="3" width="13.7109375" style="8" customWidth="1"/>
    <col min="4" max="4" width="11" style="8" customWidth="1"/>
    <col min="5" max="5" width="19.140625" style="8" customWidth="1"/>
    <col min="6" max="6" width="9.140625" style="8"/>
    <col min="7" max="7" width="34.42578125" style="8" customWidth="1"/>
    <col min="8" max="8" width="9.140625" style="8"/>
    <col min="9" max="9" width="12.140625" style="8" customWidth="1"/>
    <col min="10" max="10" width="34.5703125" style="8" customWidth="1"/>
    <col min="11" max="11" width="16.85546875" style="8" customWidth="1"/>
    <col min="12" max="13" width="16.7109375" style="9" customWidth="1"/>
    <col min="14" max="14" width="16.85546875" style="9" customWidth="1"/>
    <col min="15" max="15" width="136.140625" style="8" customWidth="1"/>
    <col min="16" max="16384" width="9.140625" style="8"/>
  </cols>
  <sheetData>
    <row r="1" spans="1:15" ht="35.25" thickBot="1" x14ac:dyDescent="0.6">
      <c r="I1" s="9"/>
      <c r="J1" s="3" t="s">
        <v>14</v>
      </c>
      <c r="L1" s="31"/>
    </row>
    <row r="2" spans="1:15" ht="21" thickTop="1" x14ac:dyDescent="0.3"/>
    <row r="3" spans="1:15" x14ac:dyDescent="0.3">
      <c r="A3" s="8" t="s">
        <v>53</v>
      </c>
    </row>
    <row r="5" spans="1:15" x14ac:dyDescent="0.3">
      <c r="A5" s="8" t="s">
        <v>16</v>
      </c>
    </row>
    <row r="6" spans="1:15" x14ac:dyDescent="0.3">
      <c r="A6" s="8" t="s">
        <v>46</v>
      </c>
    </row>
    <row r="7" spans="1:15" x14ac:dyDescent="0.3">
      <c r="A7" s="8" t="s">
        <v>15</v>
      </c>
    </row>
    <row r="8" spans="1:15" x14ac:dyDescent="0.3">
      <c r="A8" s="8" t="s">
        <v>60</v>
      </c>
    </row>
    <row r="9" spans="1:15" x14ac:dyDescent="0.3">
      <c r="A9" s="8" t="s">
        <v>20</v>
      </c>
    </row>
    <row r="11" spans="1:15" x14ac:dyDescent="0.3">
      <c r="A11" s="8" t="s">
        <v>17</v>
      </c>
    </row>
    <row r="12" spans="1:15" ht="26.25" x14ac:dyDescent="0.4">
      <c r="O12" s="87" t="s">
        <v>78</v>
      </c>
    </row>
    <row r="13" spans="1:15" x14ac:dyDescent="0.3">
      <c r="A13" s="4" t="s">
        <v>33</v>
      </c>
      <c r="O13" s="90"/>
    </row>
    <row r="14" spans="1:15" ht="25.5" x14ac:dyDescent="0.35">
      <c r="A14" s="4" t="s">
        <v>12</v>
      </c>
      <c r="O14" s="91" t="s">
        <v>79</v>
      </c>
    </row>
    <row r="15" spans="1:15" ht="25.5" x14ac:dyDescent="0.35">
      <c r="A15" s="4" t="s">
        <v>13</v>
      </c>
      <c r="O15" s="91" t="s">
        <v>80</v>
      </c>
    </row>
    <row r="16" spans="1:15" ht="25.5" x14ac:dyDescent="0.35">
      <c r="A16" s="4" t="s">
        <v>19</v>
      </c>
      <c r="O16" s="91" t="s">
        <v>81</v>
      </c>
    </row>
    <row r="18" spans="1:19" ht="29.25" thickBot="1" x14ac:dyDescent="0.35">
      <c r="B18" s="13"/>
      <c r="C18" s="13"/>
      <c r="D18" s="13"/>
      <c r="E18" s="13"/>
      <c r="F18" s="13"/>
      <c r="G18" s="13"/>
      <c r="H18" s="13"/>
      <c r="I18" s="13"/>
      <c r="J18" s="5" t="s">
        <v>40</v>
      </c>
      <c r="K18" s="13"/>
      <c r="L18" s="31"/>
      <c r="M18" s="13"/>
      <c r="N18" s="30"/>
    </row>
    <row r="19" spans="1:19" ht="21" thickTop="1" x14ac:dyDescent="0.3">
      <c r="A19" s="13"/>
      <c r="B19" s="13"/>
      <c r="C19" s="13"/>
      <c r="D19" s="13"/>
      <c r="E19" s="13"/>
      <c r="F19" s="13"/>
      <c r="G19" s="13"/>
      <c r="H19" s="13"/>
      <c r="I19" s="13"/>
      <c r="J19" s="13"/>
      <c r="K19" s="13"/>
      <c r="L19" s="13"/>
      <c r="M19" s="13"/>
      <c r="N19" s="30"/>
    </row>
    <row r="20" spans="1:19" x14ac:dyDescent="0.3">
      <c r="A20" s="12" t="s">
        <v>21</v>
      </c>
      <c r="B20" s="13"/>
      <c r="C20" s="13"/>
      <c r="D20" s="13"/>
      <c r="E20" s="13"/>
      <c r="F20" s="13"/>
      <c r="G20" s="13"/>
    </row>
    <row r="21" spans="1:19" x14ac:dyDescent="0.3">
      <c r="A21" s="13"/>
      <c r="B21" s="13"/>
      <c r="C21" s="13"/>
      <c r="D21" s="13"/>
      <c r="E21" s="13"/>
      <c r="F21" s="13"/>
      <c r="G21" s="13"/>
    </row>
    <row r="22" spans="1:19" ht="21" thickBot="1" x14ac:dyDescent="0.35">
      <c r="B22" s="14" t="s">
        <v>61</v>
      </c>
    </row>
    <row r="23" spans="1:19" ht="21" thickBot="1" x14ac:dyDescent="0.35">
      <c r="A23" s="49" t="s">
        <v>18</v>
      </c>
      <c r="B23" s="65"/>
    </row>
    <row r="25" spans="1:19" x14ac:dyDescent="0.3">
      <c r="A25" s="14" t="s">
        <v>42</v>
      </c>
      <c r="B25" s="56"/>
      <c r="C25" s="57"/>
      <c r="D25" s="57"/>
      <c r="E25" s="57"/>
      <c r="F25" s="57"/>
      <c r="G25" s="57"/>
      <c r="H25" s="57"/>
      <c r="I25" s="57"/>
      <c r="J25" s="20"/>
      <c r="K25" s="20"/>
      <c r="L25" s="19"/>
      <c r="M25" s="19"/>
      <c r="N25" s="19"/>
    </row>
    <row r="26" spans="1:19" x14ac:dyDescent="0.3">
      <c r="A26" s="22" t="s">
        <v>11</v>
      </c>
      <c r="B26" s="8"/>
      <c r="E26" s="8" t="s">
        <v>0</v>
      </c>
      <c r="G26" s="66" t="str">
        <f>IF(J28="", "", IF(AND(MONTH(EDATE(J28, -24))=2, DAY(EDATE(J28, -24))=29), EDATE(J28, -24), IF(AND(MONTH(EDATE(J28, -24))=2, DAY(EDATE(J28, -24))=28), DATE(YEAR(EDATE(J28, -24)), 3, 1), EDATE(J28, -24))))</f>
        <v/>
      </c>
      <c r="I26" s="8" t="s">
        <v>1</v>
      </c>
      <c r="J26" s="66" t="str">
        <f>IF(J28="", "", IF(AND(MONTH(EDATE(J28, -12))=2, DAY(EDATE(J28, -12))=29), EDATE(J28, -12), IF(AND(MONTH(EDATE(J28, -12))=2, DAY(EDATE(J28, -12))=28), DATE(YEAR(EDATE(J28, -12)), 3, 1), EDATE(J28, -12))))</f>
        <v/>
      </c>
      <c r="K26" s="43"/>
      <c r="L26" s="19"/>
      <c r="M26" s="19"/>
      <c r="N26" s="19"/>
      <c r="O26" s="20"/>
    </row>
    <row r="27" spans="1:19" x14ac:dyDescent="0.3">
      <c r="B27" s="8"/>
      <c r="G27" s="9"/>
      <c r="J27" s="9"/>
      <c r="K27" s="9"/>
      <c r="L27" s="19"/>
      <c r="M27" s="19"/>
      <c r="N27" s="19"/>
      <c r="O27" s="20"/>
    </row>
    <row r="28" spans="1:19" x14ac:dyDescent="0.3">
      <c r="A28" s="22" t="s">
        <v>4</v>
      </c>
      <c r="B28" s="8"/>
      <c r="E28" s="8" t="s">
        <v>0</v>
      </c>
      <c r="G28" s="67" t="str">
        <f>IF(J26="", "", J26+1)</f>
        <v/>
      </c>
      <c r="I28" s="8" t="s">
        <v>1</v>
      </c>
      <c r="J28" s="66" t="str">
        <f>IF(B23="", "", B23)</f>
        <v/>
      </c>
      <c r="K28" s="43"/>
      <c r="L28" s="19"/>
      <c r="M28" s="19"/>
      <c r="N28" s="19"/>
      <c r="O28" s="20"/>
    </row>
    <row r="29" spans="1:19" x14ac:dyDescent="0.3">
      <c r="A29" s="23"/>
      <c r="B29" s="24"/>
      <c r="C29" s="25"/>
      <c r="D29" s="20"/>
      <c r="E29" s="25"/>
      <c r="F29" s="20"/>
      <c r="G29" s="25"/>
      <c r="H29" s="20"/>
      <c r="I29" s="20"/>
      <c r="J29" s="20"/>
      <c r="K29" s="20"/>
      <c r="L29" s="19"/>
      <c r="M29" s="19"/>
      <c r="N29" s="19"/>
      <c r="O29" s="20"/>
    </row>
    <row r="30" spans="1:19" x14ac:dyDescent="0.3">
      <c r="A30" s="46"/>
      <c r="B30" s="58"/>
      <c r="C30" s="17"/>
      <c r="D30" s="17"/>
      <c r="E30" s="17"/>
      <c r="F30" s="17"/>
      <c r="G30" s="17"/>
      <c r="H30" s="17"/>
      <c r="I30" s="17"/>
      <c r="J30" s="17"/>
      <c r="K30" s="17"/>
      <c r="L30" s="59"/>
      <c r="M30" s="59"/>
      <c r="N30" s="59"/>
      <c r="O30" s="17"/>
      <c r="P30" s="15"/>
      <c r="Q30" s="15"/>
      <c r="R30" s="15"/>
      <c r="S30" s="15"/>
    </row>
    <row r="31" spans="1:19" ht="36" customHeight="1" thickBot="1" x14ac:dyDescent="0.35">
      <c r="B31" s="30"/>
      <c r="C31" s="30"/>
      <c r="D31" s="30"/>
      <c r="E31" s="30"/>
      <c r="F31" s="30"/>
      <c r="G31" s="30"/>
      <c r="H31" s="30"/>
      <c r="I31" s="13"/>
      <c r="J31" s="5" t="s">
        <v>41</v>
      </c>
      <c r="K31" s="13"/>
      <c r="L31" s="31"/>
      <c r="M31" s="30"/>
      <c r="N31" s="19"/>
      <c r="O31" s="20"/>
    </row>
    <row r="32" spans="1:19" ht="14.25" customHeight="1" thickTop="1" x14ac:dyDescent="0.3">
      <c r="A32" s="30"/>
      <c r="B32" s="30"/>
      <c r="C32" s="30"/>
      <c r="D32" s="30"/>
      <c r="E32" s="30"/>
      <c r="F32" s="30"/>
      <c r="G32" s="30"/>
      <c r="H32" s="30"/>
      <c r="I32" s="30"/>
      <c r="J32" s="30"/>
      <c r="K32" s="30"/>
      <c r="L32" s="30"/>
      <c r="M32" s="30"/>
      <c r="N32" s="19"/>
      <c r="O32" s="20"/>
    </row>
    <row r="33" spans="1:25" x14ac:dyDescent="0.3">
      <c r="A33" s="23"/>
      <c r="B33" s="42"/>
      <c r="C33" s="20"/>
      <c r="D33" s="20"/>
      <c r="E33" s="20"/>
      <c r="F33" s="20"/>
      <c r="G33" s="20"/>
      <c r="H33" s="20"/>
      <c r="I33" s="20"/>
      <c r="J33" s="20"/>
      <c r="K33" s="20"/>
      <c r="L33" s="19"/>
      <c r="M33" s="19"/>
      <c r="N33" s="19"/>
      <c r="O33" s="20"/>
    </row>
    <row r="34" spans="1:25" s="28" customFormat="1" x14ac:dyDescent="0.3">
      <c r="A34" s="28" t="s">
        <v>43</v>
      </c>
    </row>
    <row r="35" spans="1:25" s="28" customFormat="1" x14ac:dyDescent="0.3">
      <c r="A35" s="28" t="s">
        <v>44</v>
      </c>
    </row>
    <row r="36" spans="1:25" s="28" customFormat="1" ht="63.75" customHeight="1" x14ac:dyDescent="0.3">
      <c r="A36" s="28" t="s">
        <v>45</v>
      </c>
      <c r="B36" s="44"/>
      <c r="C36" s="44"/>
      <c r="D36" s="44"/>
      <c r="E36" s="44"/>
      <c r="F36" s="44"/>
      <c r="G36" s="44"/>
      <c r="H36" s="44"/>
      <c r="I36" s="44"/>
      <c r="J36" s="44"/>
      <c r="K36" s="44"/>
      <c r="L36" s="44"/>
      <c r="M36" s="44"/>
      <c r="N36" s="44"/>
      <c r="O36" s="44"/>
      <c r="P36" s="44"/>
      <c r="Q36" s="44"/>
      <c r="R36" s="44"/>
      <c r="S36" s="44"/>
      <c r="T36" s="44"/>
      <c r="U36" s="44"/>
      <c r="V36" s="44"/>
    </row>
    <row r="37" spans="1:25" s="28" customFormat="1" x14ac:dyDescent="0.3">
      <c r="A37" s="28" t="s">
        <v>22</v>
      </c>
      <c r="B37" s="60"/>
      <c r="C37" s="44"/>
      <c r="D37" s="44"/>
      <c r="E37" s="44"/>
      <c r="F37" s="44"/>
      <c r="G37" s="44"/>
      <c r="H37" s="44"/>
      <c r="I37" s="44"/>
      <c r="J37" s="44"/>
      <c r="K37" s="44"/>
      <c r="L37" s="61"/>
      <c r="M37" s="61"/>
      <c r="N37" s="61"/>
      <c r="O37" s="44"/>
      <c r="P37" s="44"/>
      <c r="Q37" s="44"/>
      <c r="R37" s="44"/>
      <c r="S37" s="44"/>
    </row>
    <row r="38" spans="1:25" s="46" customFormat="1" x14ac:dyDescent="0.3"/>
    <row r="39" spans="1:25" ht="21.75" thickBot="1" x14ac:dyDescent="0.35">
      <c r="A39" s="13"/>
      <c r="B39" s="30"/>
      <c r="C39" s="30"/>
      <c r="D39" s="30"/>
      <c r="E39" s="30"/>
      <c r="F39" s="30"/>
      <c r="G39" s="30"/>
      <c r="H39" s="30"/>
      <c r="I39" s="30"/>
      <c r="J39" s="30"/>
      <c r="K39" s="30"/>
      <c r="L39" s="47" t="s">
        <v>47</v>
      </c>
      <c r="T39" s="55"/>
      <c r="X39" s="55"/>
    </row>
    <row r="40" spans="1:25" ht="87" customHeight="1" thickTop="1" thickBot="1" x14ac:dyDescent="0.35">
      <c r="A40" s="35" t="s">
        <v>59</v>
      </c>
      <c r="B40" s="42"/>
      <c r="C40" s="68" t="str">
        <f>G26</f>
        <v/>
      </c>
      <c r="D40" s="48" t="s">
        <v>5</v>
      </c>
      <c r="E40" s="68" t="str">
        <f>J26</f>
        <v/>
      </c>
      <c r="F40" s="16" t="s">
        <v>54</v>
      </c>
      <c r="G40" s="49"/>
      <c r="H40" s="20"/>
      <c r="I40" s="20"/>
      <c r="J40" s="20"/>
      <c r="K40" s="20"/>
      <c r="L40" s="1"/>
      <c r="M40" s="56"/>
      <c r="N40" s="36"/>
      <c r="O40" s="36" t="str">
        <f>IF(L40="", "", IF(L40&lt;=11, "🛑 Alert: You do not qualify for CNA renewal because you did not complete a minimum of 12 CEUS in the second year of certification.To obtain active certification you are eligible to reactive your certificate by retaking the skills and written exam", ""))</f>
        <v/>
      </c>
      <c r="P40" s="36"/>
      <c r="Q40" s="36"/>
      <c r="R40" s="36"/>
      <c r="S40" s="36"/>
      <c r="T40" s="36"/>
      <c r="U40" s="36"/>
      <c r="V40" s="36"/>
      <c r="W40" s="36"/>
    </row>
    <row r="41" spans="1:25" ht="30" customHeight="1" thickTop="1" thickBot="1" x14ac:dyDescent="0.35">
      <c r="A41" s="23"/>
      <c r="B41" s="42"/>
      <c r="C41" s="20"/>
      <c r="D41" s="20"/>
      <c r="E41" s="20"/>
      <c r="F41" s="20"/>
      <c r="G41" s="20"/>
      <c r="H41" s="20"/>
      <c r="I41" s="20"/>
      <c r="J41" s="20"/>
      <c r="K41" s="20"/>
      <c r="L41" s="47" t="s">
        <v>48</v>
      </c>
      <c r="M41" s="19"/>
      <c r="N41" s="19"/>
      <c r="O41" s="20"/>
    </row>
    <row r="42" spans="1:25" ht="82.5" customHeight="1" thickTop="1" thickBot="1" x14ac:dyDescent="0.35">
      <c r="A42" s="35" t="s">
        <v>59</v>
      </c>
      <c r="B42" s="42"/>
      <c r="C42" s="69" t="str">
        <f>G28</f>
        <v/>
      </c>
      <c r="D42" s="48" t="s">
        <v>6</v>
      </c>
      <c r="E42" s="68" t="str">
        <f>J28</f>
        <v/>
      </c>
      <c r="F42" s="16" t="s">
        <v>55</v>
      </c>
      <c r="G42" s="20"/>
      <c r="H42" s="20"/>
      <c r="I42" s="20"/>
      <c r="J42" s="20"/>
      <c r="K42" s="20"/>
      <c r="L42" s="1"/>
      <c r="M42" s="56"/>
      <c r="N42" s="19"/>
      <c r="O42" s="36" t="str">
        <f>IF(L42="", "", IF(L42&lt;=11, "🛑 Alert: You do not qualify for CNA renewal because you did not complete a minimum of 12 CEUS in the second year of certification.To obtain active certification you are eligible to reactive your certifcate by retaking the skills and written exam", ""))</f>
        <v/>
      </c>
      <c r="P42" s="36"/>
      <c r="Q42" s="36"/>
      <c r="R42" s="36"/>
      <c r="S42" s="36"/>
      <c r="T42" s="36"/>
      <c r="U42" s="36"/>
      <c r="V42" s="36"/>
      <c r="W42" s="36"/>
      <c r="X42" s="36"/>
      <c r="Y42" s="36"/>
    </row>
    <row r="43" spans="1:25" ht="30.75" customHeight="1" thickTop="1" x14ac:dyDescent="0.3">
      <c r="A43" s="23"/>
      <c r="B43" s="42"/>
      <c r="C43" s="20"/>
      <c r="D43" s="20"/>
      <c r="E43" s="20"/>
      <c r="F43" s="20"/>
      <c r="G43" s="20"/>
      <c r="H43" s="20"/>
      <c r="I43" s="20"/>
      <c r="J43" s="20"/>
      <c r="K43" s="20"/>
      <c r="L43" s="47" t="s">
        <v>49</v>
      </c>
      <c r="M43" s="19"/>
      <c r="N43" s="19"/>
      <c r="O43" s="20"/>
    </row>
    <row r="44" spans="1:25" ht="103.5" customHeight="1" thickBot="1" x14ac:dyDescent="0.35">
      <c r="A44" s="22" t="s">
        <v>7</v>
      </c>
      <c r="B44" s="19"/>
      <c r="C44" s="20"/>
      <c r="D44" s="20"/>
      <c r="E44" s="20"/>
      <c r="F44" s="20"/>
      <c r="G44" s="20"/>
      <c r="H44" s="20"/>
      <c r="I44" s="20"/>
      <c r="J44" s="20"/>
      <c r="K44" s="20"/>
      <c r="L44" s="7">
        <f>SUM(L40,L42)</f>
        <v>0</v>
      </c>
      <c r="M44" s="56"/>
      <c r="N44" s="19"/>
      <c r="O44" s="36" t="str">
        <f>IF(OR(L44="", L44=0), "", IF(L44&lt;48, "🛑 Alert: You do not qualify for CNA Renewal because you did not complete a minimum of 48 CEUS during your certification period.To obtain active certification you are eligible to reactive your certificate by retaking the skills and written exam", ""))</f>
        <v/>
      </c>
      <c r="P44" s="36"/>
      <c r="Q44" s="36"/>
      <c r="R44" s="36"/>
      <c r="S44" s="36"/>
      <c r="T44" s="36"/>
      <c r="U44" s="36"/>
      <c r="V44" s="36"/>
      <c r="W44" s="36"/>
      <c r="X44" s="36"/>
    </row>
    <row r="45" spans="1:25" ht="21" thickTop="1" x14ac:dyDescent="0.3">
      <c r="A45" s="20"/>
      <c r="B45" s="19"/>
      <c r="C45" s="20"/>
      <c r="D45" s="20"/>
      <c r="E45" s="20"/>
      <c r="F45" s="20"/>
      <c r="G45" s="20"/>
      <c r="H45" s="20"/>
      <c r="I45" s="20"/>
      <c r="J45" s="20"/>
      <c r="K45" s="20"/>
      <c r="L45" s="19"/>
      <c r="M45" s="19"/>
      <c r="N45" s="19"/>
      <c r="O45" s="20"/>
    </row>
    <row r="46" spans="1:25" ht="21" thickBot="1" x14ac:dyDescent="0.35">
      <c r="A46" s="20"/>
      <c r="B46" s="19"/>
      <c r="C46" s="20"/>
      <c r="D46" s="20"/>
      <c r="E46" s="20"/>
      <c r="F46" s="20"/>
      <c r="G46" s="20"/>
      <c r="H46" s="20"/>
      <c r="I46" s="20"/>
      <c r="J46" s="20"/>
      <c r="K46" s="20"/>
      <c r="L46" s="47" t="str">
        <f>IF(L44 &gt; 0, "Number of CEUS completed online", "")</f>
        <v/>
      </c>
      <c r="M46" s="19"/>
      <c r="N46" s="19"/>
      <c r="O46" s="20"/>
    </row>
    <row r="47" spans="1:25" s="49" customFormat="1" ht="48.75" customHeight="1" thickTop="1" thickBot="1" x14ac:dyDescent="0.35">
      <c r="A47" s="57" t="str">
        <f>IF(AND(L40&gt;=12, L42&gt;=12, L44&gt;=48), "Enter the number of CEUS completed ONLINE through a CDPH approved provider:", "")</f>
        <v/>
      </c>
      <c r="B47" s="56"/>
      <c r="C47" s="57"/>
      <c r="D47" s="57"/>
      <c r="E47" s="57"/>
      <c r="F47" s="62"/>
      <c r="G47" s="62"/>
      <c r="H47" s="62"/>
      <c r="I47" s="62"/>
      <c r="J47" s="62"/>
      <c r="K47" s="62"/>
      <c r="L47" s="1"/>
      <c r="M47" s="63"/>
      <c r="N47" s="63"/>
      <c r="O47" s="62"/>
      <c r="P47" s="62"/>
      <c r="Q47" s="62"/>
      <c r="R47" s="62"/>
    </row>
    <row r="48" spans="1:25" ht="21" thickTop="1" x14ac:dyDescent="0.3">
      <c r="A48" s="20"/>
      <c r="B48" s="19"/>
      <c r="C48" s="20"/>
      <c r="D48" s="20"/>
      <c r="E48" s="20"/>
      <c r="F48" s="20"/>
      <c r="G48" s="20"/>
      <c r="H48" s="20"/>
      <c r="I48" s="64"/>
      <c r="J48" s="20"/>
      <c r="K48" s="20"/>
      <c r="L48" s="18"/>
      <c r="M48" s="19"/>
      <c r="N48" s="19"/>
      <c r="O48" s="20"/>
    </row>
    <row r="49" spans="1:15" x14ac:dyDescent="0.3">
      <c r="A49" s="20"/>
      <c r="B49" s="19"/>
      <c r="C49" s="20"/>
      <c r="D49" s="20"/>
      <c r="E49" s="20"/>
      <c r="F49" s="20"/>
      <c r="G49" s="20"/>
      <c r="H49" s="20"/>
      <c r="I49" s="20"/>
      <c r="J49" s="20"/>
      <c r="L49" s="19"/>
      <c r="M49" s="19"/>
      <c r="N49" s="19"/>
      <c r="O49" s="20"/>
    </row>
    <row r="50" spans="1:15" ht="61.5" customHeight="1" x14ac:dyDescent="0.4">
      <c r="C50" s="20"/>
      <c r="D50" s="20"/>
      <c r="E50" s="20"/>
      <c r="F50" s="20"/>
      <c r="G50" s="72" t="str">
        <f>IF(AND(NOT(ISBLANK(L40)), NOT(ISBLANK(L42)), NOT(ISBLANK(L47)), L40 &gt;= 12, L42 &gt;= 12, L44 &gt;= 48, (L44 - L47) &gt;= 24), "✅ You may qualify for renewal. Please submit a completed CNA Renewal Application package to the department for review.", "")</f>
        <v/>
      </c>
      <c r="H50" s="17"/>
      <c r="I50" s="20"/>
      <c r="J50" s="20"/>
      <c r="K50" s="20"/>
      <c r="L50" s="19"/>
      <c r="M50" s="19"/>
      <c r="N50" s="19"/>
      <c r="O50" s="20"/>
    </row>
    <row r="51" spans="1:15" x14ac:dyDescent="0.3">
      <c r="C51" s="20"/>
      <c r="D51" s="20"/>
      <c r="E51" s="20"/>
      <c r="F51" s="20"/>
      <c r="G51" s="20"/>
      <c r="H51" s="20"/>
      <c r="I51" s="20"/>
      <c r="J51" s="20"/>
      <c r="K51" s="20"/>
      <c r="L51" s="19"/>
      <c r="M51" s="19"/>
      <c r="N51" s="19"/>
      <c r="O51" s="20"/>
    </row>
    <row r="52" spans="1:15" ht="36" customHeight="1" x14ac:dyDescent="0.3">
      <c r="C52" s="20"/>
      <c r="D52" s="20"/>
      <c r="E52" s="20"/>
      <c r="F52" s="20"/>
      <c r="G52" s="73" t="str">
        <f>IF(AND((L44 - L47) &lt; 24, L47 &gt;= 24), "🛑 Alert: You do not qualify for CNA renewal because you exceeded the 24 online CEU allowance. To obtain active certification you are eligible to reactive your certificate by retaking the skills and written exam", "")</f>
        <v/>
      </c>
      <c r="H52" s="20"/>
      <c r="I52" s="20"/>
      <c r="J52" s="20"/>
      <c r="K52" s="20"/>
      <c r="L52" s="19"/>
      <c r="M52" s="19"/>
      <c r="N52" s="19"/>
      <c r="O52" s="20"/>
    </row>
    <row r="53" spans="1:15" x14ac:dyDescent="0.3">
      <c r="I53" s="20"/>
      <c r="J53" s="42"/>
      <c r="K53" s="42"/>
      <c r="L53" s="25"/>
      <c r="M53" s="25"/>
    </row>
  </sheetData>
  <sheetProtection algorithmName="SHA-512" hashValue="89JslI7NPZH+JqnWG3PSlXnXrRdwLpuJ0vsGscDJsut76i7cggWKrWPtJvOLk20oW8rIgiHiuB7ebCW4vtIclw==" saltValue="MfUxeW6ox88Ldn1GZvE/JA==" spinCount="100000" sheet="1" selectLockedCells="1"/>
  <dataValidations xWindow="1647" yWindow="872" count="4">
    <dataValidation allowBlank="1" showInputMessage="1" showErrorMessage="1" promptTitle="Instructions:" prompt="Enter the expiration date on your CNA certificate in the following format (MM/DD/YYYY)" sqref="B23" xr:uid="{A26F5800-8E6F-45EC-9BCB-41FF1E327DE9}"/>
    <dataValidation allowBlank="1" showInputMessage="1" showErrorMessage="1" promptTitle="Instructions:" prompt="Enter the number of CEUS/In-Service hours completed during your first year of the certification period." sqref="L40" xr:uid="{E2DE1424-A206-42AB-9F0E-7908C6043B90}"/>
    <dataValidation allowBlank="1" showInputMessage="1" showErrorMessage="1" promptTitle="Instructions:" prompt="Enter the number of CEUS/In-Service hours completed during your second year of the certification period." sqref="L42" xr:uid="{A2F5641A-84FF-4FB4-B0B4-A0FB2E28716A}"/>
    <dataValidation allowBlank="1" showInputMessage="1" showErrorMessage="1" promptTitle="Instructions" prompt="Enter number of CEUS completed online through a CDPH approved provider._x000a_" sqref="L47" xr:uid="{16B5F065-6887-48EF-9FF8-A0012830A8E6}"/>
  </dataValidations>
  <hyperlinks>
    <hyperlink ref="A13" r:id="rId1" display="CNA Renewal and Application Submission  Information  " xr:uid="{7823A50F-4846-42A8-80AD-37C2D7601303}"/>
    <hyperlink ref="A14" r:id="rId2" xr:uid="{0E86EDDC-04E4-4CC3-B234-6DF9A1A6D607}"/>
    <hyperlink ref="A15" r:id="rId3" xr:uid="{4925C925-123E-425C-A4AA-A9B0AB19ADCE}"/>
    <hyperlink ref="A16" r:id="rId4" xr:uid="{D9F376DA-C8C5-4C3D-84F6-C5BFE6353FB2}"/>
    <hyperlink ref="O14" location="'HHA Calculator'!A1" display="HHA Calculator" xr:uid="{2CDCD36A-D21D-4D66-86C8-E085542539D4}"/>
    <hyperlink ref="O15" location="'CHT Calculator'!A1" display="CHT calculator" xr:uid="{AD5B9CB9-C1B5-48B0-92A7-C60271A9C783}"/>
    <hyperlink ref="O16" location="'Cert Period Explained'!A1" display="Certification Timeline Explained" xr:uid="{FBD7B8BB-2CD9-4C22-B4B6-5B4F8BEBBCA5}"/>
  </hyperlinks>
  <pageMargins left="0.7" right="0.7" top="0.75" bottom="0.75" header="0.3" footer="0.3"/>
  <pageSetup scale="54" fitToHeight="0" orientation="portrait" r:id="rId5"/>
  <headerFooter>
    <oddFooter>&amp;C_x000D_&amp;1#&amp;"Calibri"&amp;13&amp;K000000 Confidential - Low</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8F126-10F2-44E5-829D-F1E27F94D6AB}">
  <sheetPr codeName="Sheet3">
    <pageSetUpPr fitToPage="1"/>
  </sheetPr>
  <dimension ref="A1:Y48"/>
  <sheetViews>
    <sheetView showGridLines="0" tabSelected="1" topLeftCell="B12" zoomScale="70" zoomScaleNormal="70" workbookViewId="0">
      <selection activeCell="M12" sqref="M12"/>
    </sheetView>
  </sheetViews>
  <sheetFormatPr defaultColWidth="9.140625" defaultRowHeight="20.25" x14ac:dyDescent="0.3"/>
  <cols>
    <col min="1" max="1" width="42.85546875" style="8" customWidth="1"/>
    <col min="2" max="2" width="67.28515625" style="9" customWidth="1"/>
    <col min="3" max="3" width="21.7109375" style="8" customWidth="1"/>
    <col min="4" max="4" width="10.85546875" style="8" customWidth="1"/>
    <col min="5" max="5" width="14.85546875" style="8" customWidth="1"/>
    <col min="6" max="6" width="9.140625" style="8"/>
    <col min="7" max="7" width="40" style="8" customWidth="1"/>
    <col min="8" max="9" width="9.140625" style="8"/>
    <col min="10" max="10" width="47.140625" style="8" customWidth="1"/>
    <col min="11" max="11" width="22.5703125" style="8" customWidth="1"/>
    <col min="12" max="12" width="11" style="8" customWidth="1"/>
    <col min="13" max="13" width="16.7109375" style="9" customWidth="1"/>
    <col min="14" max="14" width="16.85546875" style="9" customWidth="1"/>
    <col min="15" max="16384" width="9.140625" style="8"/>
  </cols>
  <sheetData>
    <row r="1" spans="1:15" ht="35.25" thickBot="1" x14ac:dyDescent="0.6">
      <c r="G1" s="74" t="s">
        <v>23</v>
      </c>
      <c r="H1" s="31"/>
      <c r="I1" s="31"/>
      <c r="J1" s="31"/>
      <c r="K1" s="31"/>
      <c r="L1" s="31"/>
      <c r="M1" s="31"/>
      <c r="O1" s="9"/>
    </row>
    <row r="2" spans="1:15" ht="21" thickTop="1" x14ac:dyDescent="0.3">
      <c r="O2" s="9"/>
    </row>
    <row r="3" spans="1:15" x14ac:dyDescent="0.3">
      <c r="A3" s="8" t="s">
        <v>24</v>
      </c>
      <c r="O3" s="9"/>
    </row>
    <row r="4" spans="1:15" x14ac:dyDescent="0.3">
      <c r="O4" s="9"/>
    </row>
    <row r="5" spans="1:15" x14ac:dyDescent="0.3">
      <c r="A5" s="8" t="s">
        <v>25</v>
      </c>
      <c r="O5" s="9"/>
    </row>
    <row r="6" spans="1:15" x14ac:dyDescent="0.3">
      <c r="A6" s="8" t="s">
        <v>46</v>
      </c>
      <c r="O6" s="9"/>
    </row>
    <row r="7" spans="1:15" x14ac:dyDescent="0.3">
      <c r="A7" s="8" t="s">
        <v>38</v>
      </c>
      <c r="O7" s="9"/>
    </row>
    <row r="8" spans="1:15" x14ac:dyDescent="0.3">
      <c r="A8" s="8" t="s">
        <v>20</v>
      </c>
      <c r="O8" s="9"/>
    </row>
    <row r="9" spans="1:15" x14ac:dyDescent="0.3">
      <c r="O9" s="9"/>
    </row>
    <row r="10" spans="1:15" x14ac:dyDescent="0.3">
      <c r="A10" s="8" t="s">
        <v>26</v>
      </c>
      <c r="O10" s="9"/>
    </row>
    <row r="11" spans="1:15" ht="26.25" x14ac:dyDescent="0.4">
      <c r="M11" s="87" t="s">
        <v>78</v>
      </c>
      <c r="O11" s="9"/>
    </row>
    <row r="12" spans="1:15" x14ac:dyDescent="0.3">
      <c r="A12" s="4" t="s">
        <v>27</v>
      </c>
      <c r="M12" s="90"/>
      <c r="O12" s="9"/>
    </row>
    <row r="13" spans="1:15" ht="25.5" x14ac:dyDescent="0.35">
      <c r="A13" s="4" t="s">
        <v>12</v>
      </c>
      <c r="M13" s="91" t="s">
        <v>82</v>
      </c>
      <c r="O13" s="9"/>
    </row>
    <row r="14" spans="1:15" ht="25.5" x14ac:dyDescent="0.35">
      <c r="A14" s="4" t="s">
        <v>28</v>
      </c>
      <c r="M14" s="91" t="s">
        <v>80</v>
      </c>
      <c r="O14" s="9"/>
    </row>
    <row r="15" spans="1:15" ht="29.25" thickBot="1" x14ac:dyDescent="0.4">
      <c r="A15" s="31"/>
      <c r="B15" s="31"/>
      <c r="C15" s="31"/>
      <c r="D15" s="31"/>
      <c r="E15" s="11"/>
      <c r="F15" s="11"/>
      <c r="G15" s="5" t="s">
        <v>40</v>
      </c>
      <c r="H15" s="31"/>
      <c r="I15" s="31"/>
      <c r="K15" s="31"/>
      <c r="L15" s="11"/>
      <c r="M15" s="91" t="s">
        <v>81</v>
      </c>
      <c r="N15" s="31"/>
      <c r="O15" s="31"/>
    </row>
    <row r="16" spans="1:15" ht="21" thickTop="1" x14ac:dyDescent="0.3">
      <c r="A16" s="11"/>
      <c r="B16" s="11"/>
      <c r="C16" s="11"/>
      <c r="D16" s="11"/>
      <c r="E16" s="11"/>
      <c r="F16" s="11"/>
      <c r="G16" s="11"/>
      <c r="H16" s="11"/>
      <c r="I16" s="11"/>
      <c r="J16" s="11"/>
      <c r="K16" s="11"/>
      <c r="L16" s="11"/>
      <c r="M16" s="11"/>
    </row>
    <row r="17" spans="1:23" x14ac:dyDescent="0.3">
      <c r="A17" s="12" t="s">
        <v>21</v>
      </c>
      <c r="B17" s="12"/>
      <c r="C17" s="12"/>
      <c r="D17" s="12"/>
      <c r="E17" s="12"/>
      <c r="F17" s="12"/>
      <c r="G17" s="12"/>
      <c r="O17" s="9"/>
    </row>
    <row r="19" spans="1:23" ht="21" thickBot="1" x14ac:dyDescent="0.35">
      <c r="B19" s="14" t="s">
        <v>61</v>
      </c>
    </row>
    <row r="20" spans="1:23" ht="21" thickBot="1" x14ac:dyDescent="0.35">
      <c r="A20" s="35" t="s">
        <v>10</v>
      </c>
      <c r="B20" s="85"/>
    </row>
    <row r="22" spans="1:23" x14ac:dyDescent="0.3">
      <c r="A22" s="14" t="s">
        <v>42</v>
      </c>
      <c r="B22" s="19"/>
      <c r="C22" s="20"/>
      <c r="D22" s="20"/>
      <c r="F22" s="20"/>
      <c r="G22" s="20"/>
      <c r="H22" s="20"/>
      <c r="I22" s="20"/>
      <c r="J22" s="20"/>
      <c r="K22" s="20"/>
      <c r="L22" s="20"/>
      <c r="M22" s="19"/>
      <c r="N22" s="19"/>
    </row>
    <row r="23" spans="1:23" x14ac:dyDescent="0.3">
      <c r="A23" s="22" t="s">
        <v>11</v>
      </c>
      <c r="B23" s="8"/>
      <c r="E23" s="8" t="s">
        <v>0</v>
      </c>
      <c r="G23" s="66" t="str">
        <f>IF(J25="", "", IF(AND(MONTH(EDATE(J25, -24))=2, DAY(EDATE(J25, -24))=29), EDATE(J25, -24), IF(AND(MONTH(EDATE(J25, -24))=2, DAY(EDATE(J25, -24))=28), DATE(YEAR(EDATE(J25, -24)), 3, 1), EDATE(J25, -24))))</f>
        <v/>
      </c>
      <c r="I23" s="8" t="s">
        <v>1</v>
      </c>
      <c r="J23" s="66" t="str">
        <f>IF(J25="", "", IF(AND(MONTH(EDATE(J25, -12))=2, DAY(EDATE(J25, -12))=29), EDATE(J25, -12), IF(AND(MONTH(EDATE(J25, -12))=2, DAY(EDATE(J25, -12))=28), DATE(YEAR(EDATE(J25, -12)), 3, 1), EDATE(J25, -12))))</f>
        <v/>
      </c>
      <c r="K23" s="43"/>
      <c r="L23" s="43"/>
      <c r="M23" s="19"/>
      <c r="N23" s="19"/>
      <c r="O23" s="20"/>
    </row>
    <row r="24" spans="1:23" x14ac:dyDescent="0.3">
      <c r="B24" s="8"/>
      <c r="G24" s="9"/>
      <c r="J24" s="9"/>
      <c r="K24" s="9"/>
      <c r="L24" s="9"/>
      <c r="M24" s="19"/>
      <c r="N24" s="19"/>
      <c r="O24" s="20"/>
    </row>
    <row r="25" spans="1:23" x14ac:dyDescent="0.3">
      <c r="A25" s="22" t="s">
        <v>4</v>
      </c>
      <c r="B25" s="8"/>
      <c r="E25" s="8" t="s">
        <v>0</v>
      </c>
      <c r="G25" s="67" t="str">
        <f>IF(J23="", "", J23+1)</f>
        <v/>
      </c>
      <c r="I25" s="8" t="s">
        <v>1</v>
      </c>
      <c r="J25" s="66" t="str">
        <f>IF(B20="", "", B20)</f>
        <v/>
      </c>
      <c r="K25" s="43"/>
      <c r="L25" s="43"/>
      <c r="M25" s="19"/>
      <c r="N25" s="19"/>
      <c r="O25" s="20"/>
    </row>
    <row r="26" spans="1:23" x14ac:dyDescent="0.3">
      <c r="A26" s="23"/>
      <c r="B26" s="24"/>
      <c r="C26" s="25"/>
      <c r="D26" s="20"/>
      <c r="E26" s="25"/>
      <c r="F26" s="20"/>
      <c r="G26" s="25"/>
      <c r="H26" s="20"/>
      <c r="I26" s="20"/>
      <c r="J26" s="20"/>
      <c r="K26" s="20"/>
      <c r="L26" s="20"/>
      <c r="M26" s="19"/>
      <c r="N26" s="19"/>
      <c r="O26" s="20"/>
    </row>
    <row r="27" spans="1:23" s="28" customFormat="1" ht="63.75" customHeight="1" x14ac:dyDescent="0.3">
      <c r="A27" s="28" t="s">
        <v>45</v>
      </c>
      <c r="B27" s="44"/>
      <c r="C27" s="44"/>
      <c r="D27" s="44"/>
      <c r="E27" s="44"/>
      <c r="F27" s="44"/>
      <c r="G27" s="44"/>
      <c r="H27" s="44"/>
      <c r="I27" s="44"/>
      <c r="J27" s="44"/>
      <c r="K27" s="44"/>
      <c r="L27" s="44"/>
      <c r="M27" s="44"/>
      <c r="N27" s="44"/>
      <c r="O27" s="44"/>
      <c r="P27" s="44"/>
      <c r="Q27" s="44"/>
      <c r="R27" s="44"/>
      <c r="S27" s="44"/>
      <c r="T27" s="44"/>
      <c r="U27" s="44"/>
      <c r="V27" s="44"/>
      <c r="W27" s="44"/>
    </row>
    <row r="28" spans="1:23" s="28" customFormat="1" ht="63.75" customHeight="1" x14ac:dyDescent="0.3">
      <c r="A28" s="28" t="s">
        <v>22</v>
      </c>
      <c r="B28" s="44"/>
      <c r="C28" s="44"/>
      <c r="D28" s="44"/>
      <c r="E28" s="44"/>
      <c r="F28" s="44"/>
      <c r="G28" s="44"/>
      <c r="H28" s="44"/>
      <c r="I28" s="44"/>
      <c r="J28" s="44"/>
      <c r="K28" s="44"/>
      <c r="L28" s="44"/>
      <c r="M28" s="44"/>
      <c r="N28" s="44"/>
      <c r="O28" s="44"/>
      <c r="P28" s="44"/>
      <c r="Q28" s="44"/>
      <c r="R28" s="44"/>
      <c r="S28" s="44"/>
      <c r="T28" s="44"/>
      <c r="U28" s="44"/>
      <c r="V28" s="44"/>
      <c r="W28" s="44"/>
    </row>
    <row r="29" spans="1:23" x14ac:dyDescent="0.3">
      <c r="A29" s="23"/>
      <c r="B29" s="29"/>
      <c r="C29" s="20"/>
      <c r="D29" s="20"/>
      <c r="E29" s="20"/>
      <c r="F29" s="20"/>
      <c r="G29" s="20"/>
      <c r="H29" s="20"/>
      <c r="I29" s="20"/>
      <c r="J29" s="20"/>
      <c r="K29" s="20"/>
      <c r="L29" s="20"/>
      <c r="M29" s="19"/>
      <c r="N29" s="19"/>
      <c r="O29" s="20"/>
    </row>
    <row r="30" spans="1:23" ht="29.25" thickBot="1" x14ac:dyDescent="0.35">
      <c r="G30" s="6" t="s">
        <v>41</v>
      </c>
      <c r="K30" s="31"/>
      <c r="L30" s="31"/>
      <c r="M30" s="31"/>
      <c r="N30" s="31"/>
      <c r="O30" s="31"/>
      <c r="P30" s="31"/>
      <c r="Q30" s="31"/>
      <c r="R30" s="31"/>
      <c r="S30" s="31"/>
      <c r="T30" s="31"/>
      <c r="U30" s="31"/>
      <c r="V30" s="31"/>
    </row>
    <row r="31" spans="1:23" ht="21" thickTop="1" x14ac:dyDescent="0.3">
      <c r="I31" s="31"/>
      <c r="J31" s="31"/>
      <c r="K31" s="31"/>
      <c r="L31" s="31"/>
      <c r="M31" s="31"/>
      <c r="N31" s="31"/>
      <c r="O31" s="31"/>
      <c r="P31" s="31"/>
      <c r="Q31" s="31"/>
      <c r="R31" s="31"/>
      <c r="S31" s="31"/>
      <c r="T31" s="31"/>
      <c r="U31" s="31"/>
      <c r="V31" s="31"/>
      <c r="W31" s="31"/>
    </row>
    <row r="32" spans="1:23" x14ac:dyDescent="0.3">
      <c r="A32" s="23"/>
      <c r="B32" s="42"/>
      <c r="C32" s="20"/>
      <c r="D32" s="20"/>
      <c r="E32" s="20"/>
      <c r="F32" s="20"/>
      <c r="G32" s="20"/>
      <c r="H32" s="20"/>
      <c r="I32" s="20"/>
      <c r="J32" s="20"/>
      <c r="K32" s="20"/>
      <c r="L32" s="20"/>
      <c r="M32" s="19"/>
      <c r="N32" s="19"/>
      <c r="O32" s="20"/>
    </row>
    <row r="33" spans="1:25" s="28" customFormat="1" x14ac:dyDescent="0.3">
      <c r="A33" s="28" t="s">
        <v>43</v>
      </c>
    </row>
    <row r="34" spans="1:25" s="28" customFormat="1" x14ac:dyDescent="0.3">
      <c r="A34" s="28" t="s">
        <v>44</v>
      </c>
      <c r="B34" s="45"/>
      <c r="M34" s="45"/>
      <c r="N34" s="45"/>
    </row>
    <row r="35" spans="1:25" ht="21" thickBot="1" x14ac:dyDescent="0.35">
      <c r="A35" s="46"/>
      <c r="B35" s="42"/>
      <c r="C35" s="20"/>
      <c r="D35" s="20"/>
      <c r="E35" s="20"/>
      <c r="F35" s="20"/>
      <c r="G35" s="20"/>
      <c r="H35" s="20"/>
      <c r="I35" s="20"/>
      <c r="J35" s="20"/>
      <c r="K35" s="20"/>
      <c r="L35" s="20"/>
      <c r="M35" s="47" t="s">
        <v>47</v>
      </c>
      <c r="N35" s="19"/>
      <c r="O35" s="20"/>
    </row>
    <row r="36" spans="1:25" ht="74.099999999999994" customHeight="1" thickTop="1" thickBot="1" x14ac:dyDescent="0.35">
      <c r="A36" s="35" t="s">
        <v>58</v>
      </c>
      <c r="B36" s="42"/>
      <c r="C36" s="68" t="str">
        <f>G23</f>
        <v/>
      </c>
      <c r="D36" s="48" t="s">
        <v>5</v>
      </c>
      <c r="E36" s="68" t="str">
        <f>J23</f>
        <v/>
      </c>
      <c r="F36" s="16" t="s">
        <v>54</v>
      </c>
      <c r="G36" s="49"/>
      <c r="H36" s="20"/>
      <c r="I36" s="20"/>
      <c r="J36" s="20"/>
      <c r="K36" s="20"/>
      <c r="L36" s="20"/>
      <c r="M36" s="1"/>
      <c r="N36" s="19"/>
      <c r="O36" s="37" t="str">
        <f>IF(M36="", "", IF(M36&lt;=11, "🛑 Alert:You do not qualify for HHA renewal because you did not complete a minimum of 12 CEUS in the first year of certification. To obtain active certification you are required to retrain via a California Department of Public Health approved HHA provider", ""))</f>
        <v/>
      </c>
      <c r="P36" s="36"/>
      <c r="Q36" s="36"/>
      <c r="R36" s="36"/>
      <c r="S36" s="36"/>
      <c r="T36" s="36"/>
      <c r="U36" s="50"/>
      <c r="V36" s="50"/>
      <c r="W36" s="50"/>
      <c r="X36" s="50"/>
      <c r="Y36" s="50"/>
    </row>
    <row r="37" spans="1:25" ht="21.75" thickTop="1" thickBot="1" x14ac:dyDescent="0.35">
      <c r="A37" s="23"/>
      <c r="B37" s="42"/>
      <c r="C37" s="20"/>
      <c r="D37" s="20"/>
      <c r="E37" s="20"/>
      <c r="F37" s="20"/>
      <c r="G37" s="20"/>
      <c r="H37" s="20"/>
      <c r="I37" s="20"/>
      <c r="J37" s="20"/>
      <c r="K37" s="20"/>
      <c r="L37" s="20"/>
      <c r="M37" s="47" t="s">
        <v>48</v>
      </c>
      <c r="N37" s="19"/>
      <c r="O37" s="20"/>
    </row>
    <row r="38" spans="1:25" ht="79.5" customHeight="1" thickTop="1" thickBot="1" x14ac:dyDescent="0.35">
      <c r="A38" s="35" t="s">
        <v>58</v>
      </c>
      <c r="B38" s="42"/>
      <c r="C38" s="68" t="str">
        <f>G25</f>
        <v/>
      </c>
      <c r="D38" s="48" t="s">
        <v>6</v>
      </c>
      <c r="E38" s="68" t="str">
        <f>J25</f>
        <v/>
      </c>
      <c r="F38" s="16" t="s">
        <v>55</v>
      </c>
      <c r="G38" s="20"/>
      <c r="H38" s="20"/>
      <c r="I38" s="20"/>
      <c r="J38" s="20"/>
      <c r="K38" s="20"/>
      <c r="L38" s="20"/>
      <c r="M38" s="1"/>
      <c r="N38" s="19"/>
      <c r="O38" s="51" t="str">
        <f>IF(M38="", "", IF(M38&lt;=11, "🛑 Alert:You do not qualify for HHA renewal because you did not complete a minimum of 12 CEUS in the second year of certification.To obtain active certification you are required to retrain via a California Department of Public Health approved HHA provider", ""))</f>
        <v/>
      </c>
      <c r="P38" s="52"/>
      <c r="Q38" s="52"/>
      <c r="R38" s="52"/>
      <c r="S38" s="52"/>
      <c r="T38" s="52"/>
      <c r="U38" s="53"/>
      <c r="V38" s="53"/>
      <c r="W38" s="53"/>
      <c r="X38" s="53"/>
    </row>
    <row r="39" spans="1:25" ht="21" thickTop="1" x14ac:dyDescent="0.3">
      <c r="A39" s="23"/>
      <c r="B39" s="42"/>
      <c r="C39" s="20"/>
      <c r="D39" s="20"/>
      <c r="E39" s="20"/>
      <c r="F39" s="20"/>
      <c r="G39" s="20"/>
      <c r="H39" s="20"/>
      <c r="I39" s="20"/>
      <c r="J39" s="20"/>
      <c r="K39" s="20"/>
      <c r="L39" s="20"/>
      <c r="M39" s="47" t="s">
        <v>50</v>
      </c>
      <c r="N39" s="19"/>
      <c r="O39" s="20"/>
    </row>
    <row r="40" spans="1:25" ht="85.5" customHeight="1" thickBot="1" x14ac:dyDescent="0.35">
      <c r="A40" s="22" t="s">
        <v>7</v>
      </c>
      <c r="B40" s="19"/>
      <c r="C40" s="20"/>
      <c r="D40" s="20"/>
      <c r="E40" s="20"/>
      <c r="F40" s="20"/>
      <c r="G40" s="20"/>
      <c r="H40" s="20"/>
      <c r="I40" s="20"/>
      <c r="J40" s="20"/>
      <c r="K40" s="20"/>
      <c r="L40" s="20"/>
      <c r="M40" s="7">
        <f>SUM(M36,M38)</f>
        <v>0</v>
      </c>
      <c r="N40" s="19"/>
      <c r="O40" s="37" t="str">
        <f>IF(OR(M40="", M40=0), "", IF(M40&lt;24, "🛑 Alert: You do not qualify for HHA Renewal because you did not complete a minimum of 24 CEUS during your certification period.To obtain active certification you are required to retrain via a California Department of Public Health approved HHA provider", ""))</f>
        <v/>
      </c>
      <c r="P40" s="54"/>
      <c r="Q40" s="54"/>
      <c r="R40" s="54"/>
      <c r="S40" s="54"/>
      <c r="T40" s="54"/>
      <c r="U40" s="54"/>
      <c r="V40" s="54"/>
      <c r="W40" s="54"/>
      <c r="X40" s="54"/>
    </row>
    <row r="41" spans="1:25" ht="21" thickTop="1" x14ac:dyDescent="0.3">
      <c r="A41" s="20"/>
      <c r="B41" s="19"/>
      <c r="C41" s="20"/>
      <c r="D41" s="20"/>
      <c r="E41" s="20"/>
      <c r="F41" s="20"/>
      <c r="G41" s="20"/>
      <c r="H41" s="20"/>
      <c r="I41" s="20"/>
      <c r="J41" s="20"/>
      <c r="K41" s="20"/>
      <c r="L41" s="20"/>
      <c r="M41" s="19"/>
      <c r="N41" s="19"/>
      <c r="O41" s="20"/>
    </row>
    <row r="42" spans="1:25" x14ac:dyDescent="0.3">
      <c r="A42" s="20"/>
      <c r="B42" s="19"/>
      <c r="C42" s="20"/>
      <c r="D42" s="20"/>
      <c r="E42" s="20"/>
      <c r="F42" s="18"/>
      <c r="G42" s="18"/>
      <c r="H42" s="18"/>
      <c r="I42" s="18"/>
      <c r="J42" s="18"/>
      <c r="K42" s="18"/>
      <c r="L42" s="18"/>
      <c r="M42" s="40" t="str">
        <f>IF(AND(ISNUMBER(M31), M31&gt;=24), "✅ You may qualify for renewal. Please submit a completed CNA Renewal Application package to the department for review.", "")</f>
        <v/>
      </c>
      <c r="N42" s="41"/>
      <c r="O42" s="18"/>
      <c r="P42" s="18"/>
      <c r="Q42" s="18"/>
      <c r="R42" s="18"/>
    </row>
    <row r="43" spans="1:25" x14ac:dyDescent="0.3">
      <c r="A43" s="20"/>
      <c r="B43" s="19"/>
      <c r="C43" s="20"/>
      <c r="D43" s="20"/>
      <c r="E43" s="20"/>
      <c r="G43" s="39" t="str">
        <f>IF(AND(M36&gt;=12, M38&gt;=12, M40&gt;=24), "✅ You may qualify for renewal. Please submit a completed HHA Renewal Application package to the department for review.", "")</f>
        <v/>
      </c>
      <c r="H43" s="18"/>
      <c r="J43" s="18"/>
      <c r="K43" s="18"/>
      <c r="L43" s="18"/>
      <c r="M43" s="41"/>
      <c r="N43" s="41"/>
      <c r="O43" s="18"/>
      <c r="P43" s="18"/>
      <c r="Q43" s="18"/>
      <c r="R43" s="18"/>
    </row>
    <row r="44" spans="1:25" x14ac:dyDescent="0.3">
      <c r="A44" s="20"/>
      <c r="B44" s="19"/>
      <c r="C44" s="20"/>
      <c r="D44" s="20"/>
      <c r="E44" s="20"/>
      <c r="F44" s="20"/>
      <c r="G44" s="20"/>
      <c r="H44" s="20"/>
      <c r="I44" s="20"/>
      <c r="J44" s="20"/>
      <c r="K44" s="20"/>
      <c r="L44" s="20"/>
      <c r="M44" s="19"/>
      <c r="N44" s="19"/>
      <c r="O44" s="20"/>
    </row>
    <row r="45" spans="1:25" x14ac:dyDescent="0.3">
      <c r="C45" s="20"/>
      <c r="D45" s="20"/>
      <c r="E45" s="20"/>
      <c r="F45" s="20"/>
      <c r="G45" s="20"/>
      <c r="H45" s="20"/>
      <c r="I45" s="20"/>
      <c r="J45" s="20"/>
      <c r="K45" s="20"/>
      <c r="L45" s="20"/>
      <c r="M45" s="19"/>
      <c r="N45" s="19"/>
      <c r="O45" s="20"/>
    </row>
    <row r="46" spans="1:25" x14ac:dyDescent="0.3">
      <c r="C46" s="20"/>
      <c r="D46" s="20"/>
      <c r="E46" s="20"/>
      <c r="F46" s="20"/>
      <c r="G46" s="20"/>
      <c r="H46" s="20"/>
      <c r="I46" s="20"/>
      <c r="J46" s="20"/>
      <c r="K46" s="20"/>
      <c r="L46" s="20"/>
      <c r="M46" s="19"/>
      <c r="N46" s="19"/>
      <c r="O46" s="20"/>
    </row>
    <row r="47" spans="1:25" x14ac:dyDescent="0.3">
      <c r="C47" s="20"/>
      <c r="D47" s="20"/>
      <c r="E47" s="20"/>
      <c r="F47" s="20"/>
      <c r="G47" s="20"/>
      <c r="H47" s="20"/>
      <c r="I47" s="20"/>
      <c r="J47" s="20"/>
      <c r="K47" s="20"/>
      <c r="L47" s="20"/>
      <c r="M47" s="19"/>
      <c r="N47" s="19"/>
      <c r="O47" s="20"/>
    </row>
    <row r="48" spans="1:25" x14ac:dyDescent="0.3">
      <c r="I48" s="20"/>
      <c r="J48" s="42"/>
      <c r="K48" s="42"/>
      <c r="L48" s="42"/>
      <c r="M48" s="25"/>
    </row>
  </sheetData>
  <sheetProtection algorithmName="SHA-512" hashValue="6s28XhwWhjrmOQx9pV/zoLgN5ZRpMDzb7117DTIPCn1RKVhtMxl7JIbyeinS7bz3tw7M4FfcPOKbHzHbG2xqzA==" saltValue="AR/njXPgwWqSkY+N0WUEtw==" spinCount="100000" sheet="1" selectLockedCells="1"/>
  <dataValidations count="3">
    <dataValidation allowBlank="1" showInputMessage="1" showErrorMessage="1" promptTitle="Instructions:" prompt="Enter the expiration date on your HHA certificate in the following format (MM/DD/YYYY)" sqref="B20" xr:uid="{C470CB3A-A6D0-4AFA-B372-FFED4FB6300B}"/>
    <dataValidation allowBlank="1" showInputMessage="1" showErrorMessage="1" promptTitle="Instructions:" prompt="Enter the number of CEUS/In-Service hours completed during your first year of the certification period." sqref="M36" xr:uid="{E7734B58-55CB-4477-AAC1-79277F99F43C}"/>
    <dataValidation allowBlank="1" showInputMessage="1" showErrorMessage="1" promptTitle="Instructions:" prompt="Enter the number of CEUS/In-Service hours completed during your second year of the certification period." sqref="M38" xr:uid="{8C602419-326D-4439-ADF9-520900C77D8E}"/>
  </dataValidations>
  <hyperlinks>
    <hyperlink ref="A12" r:id="rId1" xr:uid="{EF4D255F-42D5-4E40-8024-46F4D41DFA43}"/>
    <hyperlink ref="A13" r:id="rId2" xr:uid="{D1D89DE7-B234-4DCA-9466-A4B6907BFA51}"/>
    <hyperlink ref="A14" r:id="rId3" xr:uid="{08BEFB68-D80E-43AA-870D-A4D3522941CE}"/>
    <hyperlink ref="M13" location="'CNA Calculator'!A1" display="CNA Calculator" xr:uid="{1E39716C-126E-4B62-B713-630E2EB0A18F}"/>
    <hyperlink ref="M14" location="'CHT Calculator'!A1" display="CHT Calculator" xr:uid="{D034A898-29E9-49C3-9E4F-1D696BF67F12}"/>
    <hyperlink ref="M15" location="'Cert Period Explained'!A1" display="Certification Timeline Explained" xr:uid="{1010129F-182D-4522-8170-98424CE88322}"/>
  </hyperlinks>
  <pageMargins left="0.7" right="0.7" top="0.75" bottom="0.75" header="0.3" footer="0.3"/>
  <pageSetup scale="54" fitToHeight="0" orientation="portrait" r:id="rId4"/>
  <headerFooter>
    <oddFooter>&amp;C_x000D_&amp;1#&amp;"Calibri"&amp;13&amp;K000000 Confidential - Low</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C376-63BA-40A8-A1CE-F7DBF1495E13}">
  <sheetPr codeName="Sheet4">
    <pageSetUpPr fitToPage="1"/>
  </sheetPr>
  <dimension ref="A1:T48"/>
  <sheetViews>
    <sheetView showGridLines="0" zoomScale="70" zoomScaleNormal="70" workbookViewId="0">
      <selection activeCell="K12" sqref="K12"/>
    </sheetView>
  </sheetViews>
  <sheetFormatPr defaultColWidth="9.140625" defaultRowHeight="20.25" x14ac:dyDescent="0.3"/>
  <cols>
    <col min="1" max="1" width="131.7109375" style="8" customWidth="1"/>
    <col min="2" max="2" width="60.28515625" style="9" customWidth="1"/>
    <col min="3" max="3" width="33.7109375" style="8" customWidth="1"/>
    <col min="4" max="4" width="28.140625" style="8" customWidth="1"/>
    <col min="5" max="5" width="30.140625" style="8" customWidth="1"/>
    <col min="6" max="6" width="28.7109375" style="8" customWidth="1"/>
    <col min="7" max="7" width="12.28515625" style="8" customWidth="1"/>
    <col min="8" max="8" width="9.140625" style="8"/>
    <col min="9" max="9" width="12.5703125" style="8" customWidth="1"/>
    <col min="10" max="10" width="14.28515625" style="8" customWidth="1"/>
    <col min="11" max="11" width="16.7109375" style="9" customWidth="1"/>
    <col min="12" max="12" width="16.85546875" style="9" customWidth="1"/>
    <col min="13" max="16384" width="9.140625" style="8"/>
  </cols>
  <sheetData>
    <row r="1" spans="1:20" ht="35.25" thickBot="1" x14ac:dyDescent="0.6">
      <c r="C1" s="3" t="s">
        <v>39</v>
      </c>
      <c r="G1" s="31"/>
      <c r="H1" s="31"/>
      <c r="I1" s="31"/>
      <c r="J1" s="31"/>
      <c r="K1" s="31"/>
      <c r="L1" s="31"/>
      <c r="M1" s="9"/>
    </row>
    <row r="2" spans="1:20" ht="21" thickTop="1" x14ac:dyDescent="0.3">
      <c r="M2" s="9"/>
    </row>
    <row r="3" spans="1:20" x14ac:dyDescent="0.3">
      <c r="A3" s="8" t="s">
        <v>34</v>
      </c>
      <c r="D3" s="31"/>
      <c r="M3" s="9"/>
    </row>
    <row r="4" spans="1:20" x14ac:dyDescent="0.3">
      <c r="M4" s="9"/>
    </row>
    <row r="5" spans="1:20" x14ac:dyDescent="0.3">
      <c r="A5" s="8" t="s">
        <v>29</v>
      </c>
      <c r="M5" s="9"/>
    </row>
    <row r="6" spans="1:20" x14ac:dyDescent="0.3">
      <c r="M6" s="9"/>
    </row>
    <row r="7" spans="1:20" x14ac:dyDescent="0.3">
      <c r="A7" s="8" t="s">
        <v>30</v>
      </c>
      <c r="M7" s="9"/>
    </row>
    <row r="8" spans="1:20" ht="18.75" customHeight="1" x14ac:dyDescent="0.3">
      <c r="M8" s="9"/>
      <c r="N8" s="10"/>
      <c r="O8" s="10"/>
      <c r="P8" s="10"/>
      <c r="Q8" s="10"/>
      <c r="R8" s="10"/>
      <c r="S8" s="10"/>
      <c r="T8" s="10"/>
    </row>
    <row r="9" spans="1:20" x14ac:dyDescent="0.3">
      <c r="A9" s="4" t="s">
        <v>31</v>
      </c>
      <c r="M9" s="9"/>
    </row>
    <row r="10" spans="1:20" ht="24" customHeight="1" x14ac:dyDescent="0.4">
      <c r="A10" s="4" t="s">
        <v>12</v>
      </c>
      <c r="K10" s="87" t="s">
        <v>78</v>
      </c>
      <c r="M10" s="9"/>
    </row>
    <row r="11" spans="1:20" ht="22.5" customHeight="1" x14ac:dyDescent="0.3">
      <c r="A11" s="4" t="s">
        <v>13</v>
      </c>
      <c r="K11" s="31"/>
      <c r="M11" s="9"/>
    </row>
    <row r="12" spans="1:20" ht="25.5" x14ac:dyDescent="0.35">
      <c r="A12" s="4" t="s">
        <v>28</v>
      </c>
      <c r="K12" s="91" t="s">
        <v>82</v>
      </c>
      <c r="M12" s="9"/>
    </row>
    <row r="13" spans="1:20" ht="29.25" thickBot="1" x14ac:dyDescent="0.4">
      <c r="A13" s="11"/>
      <c r="B13" s="11"/>
      <c r="C13" s="5" t="s">
        <v>40</v>
      </c>
      <c r="E13" s="11"/>
      <c r="F13" s="11"/>
      <c r="G13" s="31"/>
      <c r="H13" s="31"/>
      <c r="I13" s="31"/>
      <c r="J13" s="31"/>
      <c r="K13" s="91" t="s">
        <v>79</v>
      </c>
    </row>
    <row r="14" spans="1:20" ht="28.5" customHeight="1" thickTop="1" x14ac:dyDescent="0.35">
      <c r="A14" s="11"/>
      <c r="B14" s="11"/>
      <c r="C14" s="11"/>
      <c r="D14" s="11"/>
      <c r="E14" s="11"/>
      <c r="F14" s="11"/>
      <c r="G14" s="11"/>
      <c r="H14" s="11"/>
      <c r="I14" s="11"/>
      <c r="J14" s="11"/>
      <c r="K14" s="91" t="s">
        <v>81</v>
      </c>
      <c r="L14" s="31"/>
    </row>
    <row r="15" spans="1:20" x14ac:dyDescent="0.3">
      <c r="A15" s="12" t="s">
        <v>32</v>
      </c>
      <c r="B15" s="12"/>
      <c r="C15" s="12"/>
      <c r="D15" s="12"/>
      <c r="E15" s="12"/>
      <c r="F15" s="12"/>
      <c r="G15" s="12"/>
      <c r="M15" s="9"/>
    </row>
    <row r="16" spans="1:20" x14ac:dyDescent="0.3">
      <c r="A16" s="13"/>
      <c r="B16" s="13"/>
      <c r="C16" s="13"/>
      <c r="D16" s="13"/>
      <c r="E16" s="13"/>
      <c r="F16" s="13"/>
      <c r="G16" s="13"/>
      <c r="M16" s="9"/>
    </row>
    <row r="17" spans="1:16" ht="21" thickBot="1" x14ac:dyDescent="0.35">
      <c r="B17" s="14" t="s">
        <v>61</v>
      </c>
      <c r="N17" s="15"/>
      <c r="O17" s="15"/>
      <c r="P17" s="15"/>
    </row>
    <row r="18" spans="1:16" ht="77.25" customHeight="1" thickTop="1" thickBot="1" x14ac:dyDescent="0.35">
      <c r="A18" s="16" t="s">
        <v>18</v>
      </c>
      <c r="B18" s="70"/>
      <c r="N18" s="17"/>
      <c r="O18" s="17"/>
      <c r="P18" s="17"/>
    </row>
    <row r="19" spans="1:16" ht="21" thickTop="1" x14ac:dyDescent="0.3">
      <c r="N19" s="18"/>
      <c r="O19" s="18"/>
      <c r="P19" s="18"/>
    </row>
    <row r="20" spans="1:16" ht="59.1" customHeight="1" x14ac:dyDescent="0.3">
      <c r="A20" s="14" t="s">
        <v>42</v>
      </c>
      <c r="B20" s="19"/>
      <c r="C20" s="20"/>
      <c r="D20" s="20"/>
      <c r="E20" s="20"/>
      <c r="F20" s="20"/>
      <c r="G20" s="20"/>
      <c r="H20" s="20"/>
      <c r="I20" s="20"/>
      <c r="J20" s="20"/>
      <c r="K20" s="19"/>
      <c r="L20" s="19"/>
      <c r="N20" s="21"/>
      <c r="O20" s="21"/>
      <c r="P20" s="21"/>
    </row>
    <row r="21" spans="1:16" x14ac:dyDescent="0.3">
      <c r="A21" s="22" t="s">
        <v>35</v>
      </c>
      <c r="B21" s="86" t="str">
        <f>IF(B18="","",EDATE(B18, -48))</f>
        <v/>
      </c>
      <c r="K21" s="19"/>
      <c r="L21" s="19"/>
      <c r="M21" s="20"/>
    </row>
    <row r="22" spans="1:16" x14ac:dyDescent="0.3">
      <c r="B22" s="8"/>
      <c r="K22" s="19"/>
      <c r="L22" s="19"/>
      <c r="M22" s="20"/>
      <c r="N22" s="18"/>
      <c r="O22" s="18"/>
      <c r="P22" s="18"/>
    </row>
    <row r="23" spans="1:16" x14ac:dyDescent="0.3">
      <c r="A23" s="22" t="s">
        <v>36</v>
      </c>
      <c r="B23" s="86" t="str">
        <f>IF(B18="", "", B18)</f>
        <v/>
      </c>
      <c r="K23" s="19"/>
      <c r="L23" s="19"/>
      <c r="M23" s="20"/>
      <c r="N23" s="18"/>
      <c r="O23" s="18"/>
      <c r="P23" s="18"/>
    </row>
    <row r="24" spans="1:16" x14ac:dyDescent="0.3">
      <c r="A24" s="23"/>
      <c r="B24" s="24"/>
      <c r="C24" s="25"/>
      <c r="D24" s="20"/>
      <c r="E24" s="25"/>
      <c r="F24" s="20"/>
      <c r="G24" s="25"/>
      <c r="H24" s="20"/>
      <c r="I24" s="20"/>
      <c r="J24" s="20"/>
      <c r="K24" s="19"/>
      <c r="L24" s="19"/>
      <c r="M24" s="20"/>
    </row>
    <row r="25" spans="1:16" s="28" customFormat="1" x14ac:dyDescent="0.3">
      <c r="A25" s="26" t="s">
        <v>51</v>
      </c>
      <c r="B25" s="27"/>
      <c r="C25" s="27"/>
      <c r="D25" s="27"/>
      <c r="E25" s="27"/>
      <c r="F25" s="27"/>
      <c r="G25" s="27"/>
      <c r="H25" s="27"/>
      <c r="I25" s="27"/>
      <c r="J25" s="27"/>
      <c r="K25" s="27"/>
      <c r="L25" s="27"/>
      <c r="M25" s="27"/>
    </row>
    <row r="26" spans="1:16" x14ac:dyDescent="0.3">
      <c r="A26" s="23"/>
      <c r="B26" s="29"/>
      <c r="C26" s="20"/>
      <c r="D26" s="20"/>
      <c r="E26" s="20"/>
      <c r="F26" s="20"/>
      <c r="G26" s="20"/>
      <c r="H26" s="20"/>
      <c r="I26" s="20"/>
      <c r="J26" s="20"/>
      <c r="K26" s="19"/>
      <c r="L26" s="19"/>
      <c r="M26" s="20"/>
    </row>
    <row r="27" spans="1:16" ht="29.25" thickBot="1" x14ac:dyDescent="0.35">
      <c r="B27" s="11"/>
      <c r="C27" s="5" t="s">
        <v>41</v>
      </c>
      <c r="E27" s="11"/>
      <c r="F27" s="11"/>
      <c r="G27" s="11"/>
      <c r="H27" s="31"/>
      <c r="I27" s="31"/>
      <c r="J27" s="31"/>
      <c r="K27" s="31"/>
      <c r="L27" s="11"/>
    </row>
    <row r="28" spans="1:16" ht="21" thickTop="1" x14ac:dyDescent="0.3">
      <c r="A28" s="30"/>
      <c r="B28" s="30"/>
      <c r="C28" s="30"/>
      <c r="D28" s="30"/>
      <c r="E28" s="30"/>
      <c r="F28" s="30"/>
      <c r="G28" s="30"/>
      <c r="H28" s="31"/>
      <c r="I28" s="31"/>
      <c r="J28" s="31"/>
      <c r="K28" s="31"/>
      <c r="L28" s="19"/>
      <c r="M28" s="20"/>
    </row>
    <row r="29" spans="1:16" x14ac:dyDescent="0.3">
      <c r="A29" s="30"/>
      <c r="B29" s="30"/>
      <c r="C29" s="30"/>
      <c r="D29" s="30"/>
      <c r="E29" s="30"/>
      <c r="F29" s="30"/>
      <c r="G29" s="30"/>
      <c r="H29" s="30"/>
      <c r="I29" s="31"/>
      <c r="J29" s="31"/>
      <c r="K29" s="31"/>
      <c r="L29" s="31"/>
      <c r="M29" s="20"/>
    </row>
    <row r="30" spans="1:16" s="28" customFormat="1" x14ac:dyDescent="0.3">
      <c r="A30" s="28" t="s">
        <v>57</v>
      </c>
    </row>
    <row r="32" spans="1:16" x14ac:dyDescent="0.3">
      <c r="A32" s="13"/>
      <c r="B32" s="30"/>
      <c r="C32" s="30"/>
      <c r="D32" s="30"/>
      <c r="E32" s="30"/>
      <c r="F32" s="30"/>
      <c r="G32" s="30"/>
      <c r="H32" s="30"/>
      <c r="I32" s="30"/>
      <c r="J32" s="30"/>
      <c r="L32" s="19"/>
      <c r="M32" s="20"/>
    </row>
    <row r="33" spans="1:13" x14ac:dyDescent="0.3">
      <c r="A33" s="12" t="s">
        <v>56</v>
      </c>
      <c r="B33" s="12"/>
      <c r="C33" s="71" t="str">
        <f>B21</f>
        <v/>
      </c>
      <c r="D33" s="9" t="s">
        <v>8</v>
      </c>
      <c r="E33" s="71" t="str">
        <f>B23</f>
        <v/>
      </c>
      <c r="F33" s="12"/>
      <c r="G33" s="32"/>
      <c r="H33" s="9"/>
      <c r="I33" s="32"/>
      <c r="J33" s="12"/>
      <c r="K33" s="12"/>
      <c r="L33" s="12"/>
      <c r="M33" s="20"/>
    </row>
    <row r="34" spans="1:13" x14ac:dyDescent="0.3">
      <c r="A34" s="13"/>
      <c r="B34" s="13"/>
      <c r="C34" s="13"/>
      <c r="D34" s="13"/>
      <c r="E34" s="13"/>
      <c r="F34" s="13"/>
      <c r="G34" s="33"/>
      <c r="H34" s="34"/>
      <c r="I34" s="33"/>
      <c r="J34" s="13"/>
      <c r="K34" s="13"/>
      <c r="L34" s="13"/>
      <c r="M34" s="20"/>
    </row>
    <row r="35" spans="1:13" ht="21" thickBot="1" x14ac:dyDescent="0.35">
      <c r="A35" s="13"/>
      <c r="B35" s="14" t="s">
        <v>52</v>
      </c>
      <c r="C35" s="13"/>
      <c r="D35" s="13"/>
      <c r="E35" s="13"/>
      <c r="F35" s="13"/>
      <c r="G35" s="33"/>
      <c r="H35" s="34"/>
      <c r="I35" s="33"/>
      <c r="J35" s="13"/>
      <c r="K35" s="13"/>
      <c r="L35" s="13"/>
      <c r="M35" s="20"/>
    </row>
    <row r="36" spans="1:13" ht="56.25" customHeight="1" thickTop="1" thickBot="1" x14ac:dyDescent="0.35">
      <c r="A36" s="35" t="s">
        <v>83</v>
      </c>
      <c r="B36" s="2"/>
      <c r="C36" s="36"/>
      <c r="D36" s="37" t="str">
        <f>IF(AND(ISNUMBER(B36), B36&lt;30), "🛑 Alert: You do not qualify for CHT renewal because you have not completed a minimum of 30 CEUS during your certification period. You can obtain active certification by retraining through a CDPH-approved training provider.", "")</f>
        <v/>
      </c>
      <c r="F36" s="36"/>
      <c r="G36" s="36"/>
      <c r="I36" s="36"/>
      <c r="J36" s="36"/>
      <c r="K36" s="36"/>
      <c r="L36" s="36"/>
      <c r="M36" s="36"/>
    </row>
    <row r="37" spans="1:13" ht="15" customHeight="1" thickTop="1" x14ac:dyDescent="0.3">
      <c r="A37" s="23"/>
      <c r="B37" s="8"/>
      <c r="C37" s="36"/>
      <c r="D37" s="36"/>
      <c r="E37" s="36"/>
      <c r="F37" s="36"/>
      <c r="G37" s="36"/>
      <c r="H37" s="36"/>
      <c r="I37" s="36"/>
      <c r="J37" s="36"/>
      <c r="K37" s="36"/>
      <c r="L37" s="36"/>
      <c r="M37" s="36"/>
    </row>
    <row r="38" spans="1:13" ht="36" customHeight="1" x14ac:dyDescent="0.3">
      <c r="B38" s="8"/>
      <c r="C38" s="36"/>
      <c r="D38" s="38"/>
      <c r="E38" s="36"/>
      <c r="F38" s="36"/>
      <c r="G38" s="36"/>
      <c r="H38" s="36"/>
      <c r="I38" s="36"/>
      <c r="J38" s="36"/>
      <c r="K38" s="36"/>
      <c r="L38" s="36"/>
      <c r="M38" s="36"/>
    </row>
    <row r="39" spans="1:13" x14ac:dyDescent="0.3">
      <c r="A39" s="39" t="str">
        <f>IF(B36&gt;=30, "✅ You may qualify for renewal. Please submit a completed CHT Renewal Application package to the department for review.", "")</f>
        <v/>
      </c>
      <c r="B39" s="8"/>
      <c r="K39" s="8"/>
      <c r="L39" s="19"/>
      <c r="M39" s="21" t="str">
        <f>IF(K36="", "", IF(K36&lt;=11, "You do not qualify for HHA Renewal because you did not complete a minimum of 24 CEUS during your certification period", ""))</f>
        <v/>
      </c>
    </row>
    <row r="40" spans="1:13" x14ac:dyDescent="0.3">
      <c r="A40" s="20"/>
      <c r="B40" s="19"/>
      <c r="C40" s="20"/>
      <c r="D40" s="20"/>
      <c r="E40" s="20"/>
      <c r="F40" s="20"/>
      <c r="G40" s="20"/>
      <c r="H40" s="20"/>
      <c r="I40" s="20"/>
      <c r="J40" s="20"/>
      <c r="K40" s="19"/>
      <c r="L40" s="19"/>
      <c r="M40" s="20"/>
    </row>
    <row r="41" spans="1:13" x14ac:dyDescent="0.3">
      <c r="A41" s="20"/>
      <c r="B41" s="19"/>
      <c r="C41" s="20"/>
      <c r="D41" s="20"/>
      <c r="E41" s="20"/>
      <c r="F41" s="18"/>
      <c r="G41" s="18"/>
      <c r="H41" s="18"/>
      <c r="I41" s="18"/>
      <c r="J41" s="18"/>
      <c r="K41" s="40" t="str">
        <f>IF(AND(K36&gt;=12, K38&gt;=12, K39&gt;=24), "You may qualify for Renewal. Please submit a completed HHA Renewal Application package to the department for review", "")</f>
        <v/>
      </c>
      <c r="L41" s="41"/>
      <c r="M41" s="18"/>
    </row>
    <row r="42" spans="1:13" x14ac:dyDescent="0.3">
      <c r="A42" s="20"/>
      <c r="B42" s="19"/>
      <c r="C42" s="20"/>
      <c r="D42" s="20"/>
      <c r="E42" s="20"/>
      <c r="F42" s="18"/>
      <c r="G42" s="18"/>
      <c r="H42" s="18"/>
      <c r="I42" s="18"/>
      <c r="J42" s="18"/>
      <c r="K42" s="41"/>
      <c r="L42" s="41"/>
      <c r="M42" s="18"/>
    </row>
    <row r="43" spans="1:13" x14ac:dyDescent="0.3">
      <c r="A43" s="20"/>
      <c r="B43" s="19"/>
      <c r="C43" s="20"/>
      <c r="D43" s="20"/>
      <c r="E43" s="20"/>
      <c r="F43" s="20"/>
      <c r="G43" s="20"/>
      <c r="H43" s="20"/>
      <c r="I43" s="20"/>
      <c r="J43" s="20"/>
      <c r="K43" s="19"/>
      <c r="L43" s="19"/>
      <c r="M43" s="20"/>
    </row>
    <row r="44" spans="1:13" x14ac:dyDescent="0.3">
      <c r="A44" s="20"/>
      <c r="B44" s="19"/>
      <c r="C44" s="20"/>
      <c r="D44" s="20"/>
      <c r="E44" s="20"/>
      <c r="G44" s="20"/>
      <c r="H44" s="20"/>
      <c r="I44" s="20"/>
      <c r="J44" s="20"/>
      <c r="K44" s="19"/>
      <c r="L44" s="19"/>
      <c r="M44" s="20"/>
    </row>
    <row r="45" spans="1:13" x14ac:dyDescent="0.3">
      <c r="C45" s="20"/>
      <c r="D45" s="20"/>
      <c r="E45" s="20"/>
      <c r="F45" s="20"/>
      <c r="G45" s="20"/>
      <c r="H45" s="20"/>
      <c r="I45" s="20"/>
      <c r="J45" s="20"/>
      <c r="K45" s="19"/>
      <c r="L45" s="19"/>
      <c r="M45" s="20"/>
    </row>
    <row r="46" spans="1:13" x14ac:dyDescent="0.3">
      <c r="C46" s="20"/>
      <c r="D46" s="20"/>
      <c r="E46" s="20"/>
      <c r="F46" s="20"/>
      <c r="G46" s="20"/>
      <c r="H46" s="20"/>
      <c r="I46" s="20"/>
      <c r="J46" s="20"/>
      <c r="K46" s="19"/>
      <c r="L46" s="19"/>
      <c r="M46" s="20"/>
    </row>
    <row r="47" spans="1:13" x14ac:dyDescent="0.3">
      <c r="C47" s="20"/>
      <c r="D47" s="20"/>
      <c r="E47" s="20"/>
      <c r="F47" s="20"/>
      <c r="G47" s="20"/>
      <c r="H47" s="20"/>
      <c r="I47" s="20"/>
      <c r="J47" s="20"/>
      <c r="K47" s="19"/>
      <c r="L47" s="19"/>
      <c r="M47" s="20"/>
    </row>
    <row r="48" spans="1:13" x14ac:dyDescent="0.3">
      <c r="I48" s="20"/>
      <c r="J48" s="42"/>
      <c r="K48" s="25"/>
    </row>
  </sheetData>
  <sheetProtection algorithmName="SHA-512" hashValue="bBOFvKJYrO1uqu+efitnWrxL3Kd1Yv6r+CbPCp3gsR4YV0NquX+6nbC+Wq39VKor+rUvgBwI0A14WcrsIcpFPw==" saltValue="j1kMd8UeXrKImt649P3NOQ==" spinCount="100000" sheet="1" selectLockedCells="1"/>
  <dataValidations count="2">
    <dataValidation allowBlank="1" showInputMessage="1" showErrorMessage="1" promptTitle="Instructions:" prompt="Enter the Expiration Date in the following format (MM/DD/YYYY):" sqref="B18" xr:uid="{0210E4CC-5E51-419A-B90C-9B969A262AA2}"/>
    <dataValidation allowBlank="1" showInputMessage="1" showErrorMessage="1" promptTitle="Instructions:" prompt="Enter the total number of CEUS completed during the certification period." sqref="B36" xr:uid="{7F5D4056-ABF8-4D81-9E72-167872143D87}"/>
  </dataValidations>
  <hyperlinks>
    <hyperlink ref="A10" r:id="rId1" xr:uid="{EB933E19-5A2B-41B9-A55C-94A921C17404}"/>
    <hyperlink ref="A11" r:id="rId2" xr:uid="{68512FAF-947B-4383-B899-7A45AA05638D}"/>
    <hyperlink ref="A9" r:id="rId3" display="CHT Renewal and Application Submission  Information  " xr:uid="{B2CDA29A-3468-408C-B267-CE201FA512E5}"/>
    <hyperlink ref="A12" r:id="rId4" xr:uid="{0D862B32-A671-42C3-95B0-06D4962300E8}"/>
    <hyperlink ref="K12" location="'CNA Calculator'!A1" display="CNA Calculator" xr:uid="{2A9B1672-7DB1-4ADB-9DFE-61E7DC5382F5}"/>
    <hyperlink ref="K13" location="'HHA Calculator'!A1" display="HHA Calculator" xr:uid="{6038B0F1-028A-45B7-B2FE-CAE0B4B4A46E}"/>
    <hyperlink ref="K14" location="'Cert Period Explained'!A1" display="Certification Timeline Explained" xr:uid="{AF50FF74-B93A-4D5A-8F96-22023BC1882B}"/>
  </hyperlinks>
  <pageMargins left="0.7" right="0.7" top="0.75" bottom="0.75" header="0.3" footer="0.3"/>
  <pageSetup scale="54" fitToHeight="0" orientation="portrait" r:id="rId5"/>
  <headerFooter>
    <oddFooter>&amp;C_x000D_&amp;1#&amp;"Calibri"&amp;13&amp;K000000 Confidential - Low</oddFooter>
  </headerFooter>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7838FD07CC0FC3468B867CBD96DDE540" ma:contentTypeVersion="4" ma:contentTypeDescription="Create a new document." ma:contentTypeScope="" ma:versionID="e087a4dd9ed86f38f6b6d5fa8b29a633">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5b060fd604ee315c29f4e6d5332ec947"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cdf3820fa7642e8be4bb4902ce9671f xmlns="a48324c4-7d20-48d3-8188-32763737222b">
      <Terms xmlns="http://schemas.microsoft.com/office/infopath/2007/PartnerControls"/>
    </kcdf3820fa7642e8be4bb4902ce9671f>
    <bb1a85d7c91c4659b60f056ef7672151 xmlns="a48324c4-7d20-48d3-8188-32763737222b">
      <Terms xmlns="http://schemas.microsoft.com/office/infopath/2007/PartnerControls"/>
    </bb1a85d7c91c4659b60f056ef7672151>
    <PublishingExpirationDate xmlns="http://schemas.microsoft.com/sharepoint/v3" xsi:nil="true"/>
    <PublishingStartDate xmlns="http://schemas.microsoft.com/sharepoint/v3" xsi:nil="true"/>
    <TaxCatchAll xmlns="a48324c4-7d20-48d3-8188-32763737222b">
      <Value>97</Value>
    </TaxCatchAll>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off2d280d04f435e8ad65f64297220d7 xmlns="a48324c4-7d20-48d3-8188-32763737222b">
      <Terms xmlns="http://schemas.microsoft.com/office/infopath/2007/PartnerControls"/>
    </off2d280d04f435e8ad65f64297220d7>
  </documentManagement>
</p:properties>
</file>

<file path=customXml/itemProps1.xml><?xml version="1.0" encoding="utf-8"?>
<ds:datastoreItem xmlns:ds="http://schemas.openxmlformats.org/officeDocument/2006/customXml" ds:itemID="{7D066925-ABC5-49D3-9B4B-54ADB4762C99}"/>
</file>

<file path=customXml/itemProps2.xml><?xml version="1.0" encoding="utf-8"?>
<ds:datastoreItem xmlns:ds="http://schemas.openxmlformats.org/officeDocument/2006/customXml" ds:itemID="{2B94FD15-9740-44D6-B84E-AC71A66FB66E}"/>
</file>

<file path=customXml/itemProps3.xml><?xml version="1.0" encoding="utf-8"?>
<ds:datastoreItem xmlns:ds="http://schemas.openxmlformats.org/officeDocument/2006/customXml" ds:itemID="{63CEABA7-576A-4177-9E26-7A827F3CEC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Certification Type</vt:lpstr>
      <vt:lpstr>Cert Period Explained</vt:lpstr>
      <vt:lpstr>CNA Calculator</vt:lpstr>
      <vt:lpstr>HHA Calculator</vt:lpstr>
      <vt:lpstr>CHT Calculator</vt:lpstr>
    </vt:vector>
  </TitlesOfParts>
  <Company>Department of Public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Online Certification Tool</dc:title>
  <dc:creator>Ramzan, Samira@CDPH</dc:creator>
  <cp:lastModifiedBy>Ramzan, Samira@CDPH</cp:lastModifiedBy>
  <dcterms:created xsi:type="dcterms:W3CDTF">2025-08-20T05:39:31Z</dcterms:created>
  <dcterms:modified xsi:type="dcterms:W3CDTF">2025-11-18T18:20:00Z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3b91bf-ff26-4203-8076-653b9b8a5c80_Enabled">
    <vt:lpwstr>true</vt:lpwstr>
  </property>
  <property fmtid="{D5CDD505-2E9C-101B-9397-08002B2CF9AE}" pid="3" name="MSIP_Label_213b91bf-ff26-4203-8076-653b9b8a5c80_SetDate">
    <vt:lpwstr>2025-08-20T05:48:48Z</vt:lpwstr>
  </property>
  <property fmtid="{D5CDD505-2E9C-101B-9397-08002B2CF9AE}" pid="4" name="MSIP_Label_213b91bf-ff26-4203-8076-653b9b8a5c80_Method">
    <vt:lpwstr>Standard</vt:lpwstr>
  </property>
  <property fmtid="{D5CDD505-2E9C-101B-9397-08002B2CF9AE}" pid="5" name="MSIP_Label_213b91bf-ff26-4203-8076-653b9b8a5c80_Name">
    <vt:lpwstr>Confidential - Low</vt:lpwstr>
  </property>
  <property fmtid="{D5CDD505-2E9C-101B-9397-08002B2CF9AE}" pid="6" name="MSIP_Label_213b91bf-ff26-4203-8076-653b9b8a5c80_SiteId">
    <vt:lpwstr>1f311b51-f6d9-4153-9bac-55e0ef9641b8</vt:lpwstr>
  </property>
  <property fmtid="{D5CDD505-2E9C-101B-9397-08002B2CF9AE}" pid="7" name="MSIP_Label_213b91bf-ff26-4203-8076-653b9b8a5c80_ActionId">
    <vt:lpwstr>ce726800-d4d9-4854-b613-7a0e7d8f88fd</vt:lpwstr>
  </property>
  <property fmtid="{D5CDD505-2E9C-101B-9397-08002B2CF9AE}" pid="8" name="MSIP_Label_213b91bf-ff26-4203-8076-653b9b8a5c80_ContentBits">
    <vt:lpwstr>2</vt:lpwstr>
  </property>
  <property fmtid="{D5CDD505-2E9C-101B-9397-08002B2CF9AE}" pid="9" name="MSIP_Label_213b91bf-ff26-4203-8076-653b9b8a5c80_Tag">
    <vt:lpwstr>10, 3, 0, 1</vt:lpwstr>
  </property>
  <property fmtid="{D5CDD505-2E9C-101B-9397-08002B2CF9AE}" pid="10" name="Content Language">
    <vt:lpwstr>97;#English|25e340a5-d50c-48d7-adc0-a905fb7bff5c</vt:lpwstr>
  </property>
  <property fmtid="{D5CDD505-2E9C-101B-9397-08002B2CF9AE}" pid="11" name="ContentTypeId">
    <vt:lpwstr>0x0101002CC577673628EB48993F371F1850BF7D007838FD07CC0FC3468B867CBD96DDE540</vt:lpwstr>
  </property>
</Properties>
</file>